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firstSheet="1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'10月'!$A$1:$K$30</definedName>
    <definedName name="_xlnm.Print_Area" localSheetId="7">'11月'!$A$1:$K$30</definedName>
    <definedName name="_xlnm.Print_Area" localSheetId="8">'12月'!$A$1:$K$30</definedName>
    <definedName name="_xlnm.Print_Area" localSheetId="9">'1月'!$A$1:$K$30</definedName>
    <definedName name="_xlnm.Print_Area" localSheetId="10">'2月'!$B$1:$M$30</definedName>
    <definedName name="_xlnm.Print_Area" localSheetId="11">'3月'!$B$1:$M$32</definedName>
    <definedName name="_xlnm.Print_Area" localSheetId="0">'4月'!$A$1:$K$31</definedName>
    <definedName name="_xlnm.Print_Area" localSheetId="1">'5月'!$A$1:$K$31</definedName>
    <definedName name="_xlnm.Print_Area" localSheetId="2">'6月'!$A$1:$K$31</definedName>
    <definedName name="_xlnm.Print_Area" localSheetId="3">'7月'!$A$1:$K$31</definedName>
    <definedName name="_xlnm.Print_Area" localSheetId="4">'8月'!$A$1:$K$31</definedName>
    <definedName name="_xlnm.Print_Area" localSheetId="5">'9月'!$A$1:$K$31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2" l="1"/>
  <c r="K26" i="12" s="1"/>
  <c r="C29" i="12"/>
  <c r="E28" i="12"/>
  <c r="F28" i="12" s="1"/>
  <c r="E27" i="12"/>
  <c r="J26" i="12"/>
  <c r="E26" i="12"/>
  <c r="E25" i="12"/>
  <c r="F25" i="12" s="1"/>
  <c r="E24" i="12"/>
  <c r="F24" i="12" s="1"/>
  <c r="E23" i="12"/>
  <c r="E22" i="12"/>
  <c r="F22" i="12" s="1"/>
  <c r="E21" i="12"/>
  <c r="F21" i="12" s="1"/>
  <c r="E20" i="12"/>
  <c r="F20" i="12" s="1"/>
  <c r="E19" i="12"/>
  <c r="E18" i="12"/>
  <c r="F18" i="12" s="1"/>
  <c r="E17" i="12"/>
  <c r="F17" i="12" s="1"/>
  <c r="E16" i="12"/>
  <c r="F16" i="12" s="1"/>
  <c r="E15" i="12"/>
  <c r="E14" i="12"/>
  <c r="E13" i="12"/>
  <c r="F13" i="12" s="1"/>
  <c r="E12" i="12"/>
  <c r="F12" i="12" s="1"/>
  <c r="E11" i="12"/>
  <c r="E10" i="12"/>
  <c r="E9" i="12"/>
  <c r="F9" i="12" s="1"/>
  <c r="E8" i="12"/>
  <c r="F8" i="12" s="1"/>
  <c r="E7" i="12"/>
  <c r="E29" i="12" s="1"/>
  <c r="E6" i="12"/>
  <c r="D27" i="11"/>
  <c r="C27" i="11"/>
  <c r="K26" i="11"/>
  <c r="J26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C27" i="10"/>
  <c r="I26" i="10" s="1"/>
  <c r="B27" i="10"/>
  <c r="H26" i="10"/>
  <c r="D26" i="10"/>
  <c r="J25" i="10"/>
  <c r="D25" i="10"/>
  <c r="D24" i="10"/>
  <c r="E24" i="10" s="1"/>
  <c r="D23" i="10"/>
  <c r="D22" i="10"/>
  <c r="D21" i="10"/>
  <c r="D20" i="10"/>
  <c r="E20" i="10" s="1"/>
  <c r="D19" i="10"/>
  <c r="D18" i="10"/>
  <c r="D17" i="10"/>
  <c r="E17" i="10" s="1"/>
  <c r="D16" i="10"/>
  <c r="D15" i="10"/>
  <c r="D14" i="10"/>
  <c r="D13" i="10"/>
  <c r="E13" i="10" s="1"/>
  <c r="D12" i="10"/>
  <c r="D11" i="10"/>
  <c r="D10" i="10"/>
  <c r="D9" i="10"/>
  <c r="E9" i="10" s="1"/>
  <c r="D8" i="10"/>
  <c r="D7" i="10"/>
  <c r="D27" i="10" s="1"/>
  <c r="D6" i="10"/>
  <c r="C27" i="9"/>
  <c r="B27" i="9"/>
  <c r="H26" i="9" s="1"/>
  <c r="H25" i="9" s="1"/>
  <c r="I26" i="9"/>
  <c r="I25" i="9" s="1"/>
  <c r="D26" i="9"/>
  <c r="D25" i="9"/>
  <c r="J24" i="9"/>
  <c r="K24" i="9" s="1"/>
  <c r="D24" i="9"/>
  <c r="E24" i="9" s="1"/>
  <c r="J23" i="9"/>
  <c r="D23" i="9"/>
  <c r="J22" i="9"/>
  <c r="K22" i="9" s="1"/>
  <c r="D22" i="9"/>
  <c r="E22" i="9" s="1"/>
  <c r="J21" i="9"/>
  <c r="D21" i="9"/>
  <c r="J20" i="9"/>
  <c r="K20" i="9" s="1"/>
  <c r="D20" i="9"/>
  <c r="E20" i="9" s="1"/>
  <c r="J19" i="9"/>
  <c r="D19" i="9"/>
  <c r="J18" i="9"/>
  <c r="K18" i="9" s="1"/>
  <c r="D18" i="9"/>
  <c r="E18" i="9" s="1"/>
  <c r="J17" i="9"/>
  <c r="D17" i="9"/>
  <c r="D16" i="9"/>
  <c r="E16" i="9" s="1"/>
  <c r="D15" i="9"/>
  <c r="E15" i="9" s="1"/>
  <c r="D14" i="9"/>
  <c r="D13" i="9"/>
  <c r="D12" i="9"/>
  <c r="E12" i="9" s="1"/>
  <c r="D11" i="9"/>
  <c r="E11" i="9" s="1"/>
  <c r="D10" i="9"/>
  <c r="D9" i="9"/>
  <c r="D8" i="9"/>
  <c r="E8" i="9" s="1"/>
  <c r="D7" i="9"/>
  <c r="E7" i="9" s="1"/>
  <c r="D6" i="9"/>
  <c r="D27" i="9" s="1"/>
  <c r="J26" i="9" s="1"/>
  <c r="C27" i="8"/>
  <c r="B27" i="8"/>
  <c r="H26" i="8" s="1"/>
  <c r="I26" i="8"/>
  <c r="D26" i="8"/>
  <c r="J25" i="8"/>
  <c r="D25" i="8"/>
  <c r="J24" i="8"/>
  <c r="K24" i="8" s="1"/>
  <c r="D24" i="8"/>
  <c r="J23" i="8"/>
  <c r="D23" i="8"/>
  <c r="J22" i="8"/>
  <c r="K22" i="8" s="1"/>
  <c r="D22" i="8"/>
  <c r="J21" i="8"/>
  <c r="D21" i="8"/>
  <c r="J20" i="8"/>
  <c r="K20" i="8" s="1"/>
  <c r="D20" i="8"/>
  <c r="J19" i="8"/>
  <c r="D19" i="8"/>
  <c r="J18" i="8"/>
  <c r="K18" i="8" s="1"/>
  <c r="D18" i="8"/>
  <c r="J17" i="8"/>
  <c r="D17" i="8"/>
  <c r="D16" i="8"/>
  <c r="E16" i="8" s="1"/>
  <c r="D15" i="8"/>
  <c r="D14" i="8"/>
  <c r="D13" i="8"/>
  <c r="D12" i="8"/>
  <c r="E12" i="8" s="1"/>
  <c r="D11" i="8"/>
  <c r="D10" i="8"/>
  <c r="D9" i="8"/>
  <c r="D8" i="8"/>
  <c r="E8" i="8" s="1"/>
  <c r="D7" i="8"/>
  <c r="D6" i="8"/>
  <c r="D27" i="8" s="1"/>
  <c r="C27" i="7"/>
  <c r="B27" i="7"/>
  <c r="H26" i="7" s="1"/>
  <c r="I26" i="7"/>
  <c r="D26" i="7"/>
  <c r="J25" i="7"/>
  <c r="D25" i="7"/>
  <c r="E25" i="7" s="1"/>
  <c r="D24" i="7"/>
  <c r="D23" i="7"/>
  <c r="D22" i="7"/>
  <c r="D21" i="7"/>
  <c r="E21" i="7" s="1"/>
  <c r="D20" i="7"/>
  <c r="D19" i="7"/>
  <c r="D18" i="7"/>
  <c r="D17" i="7"/>
  <c r="E17" i="7" s="1"/>
  <c r="D16" i="7"/>
  <c r="E16" i="7" s="1"/>
  <c r="D15" i="7"/>
  <c r="D14" i="7"/>
  <c r="D13" i="7"/>
  <c r="E13" i="7" s="1"/>
  <c r="D12" i="7"/>
  <c r="E12" i="7" s="1"/>
  <c r="D11" i="7"/>
  <c r="D10" i="7"/>
  <c r="D9" i="7"/>
  <c r="E9" i="7" s="1"/>
  <c r="D8" i="7"/>
  <c r="E8" i="7" s="1"/>
  <c r="D7" i="7"/>
  <c r="D6" i="7"/>
  <c r="D27" i="7" s="1"/>
  <c r="C28" i="6"/>
  <c r="B28" i="6"/>
  <c r="H27" i="6" s="1"/>
  <c r="I27" i="6"/>
  <c r="D27" i="6"/>
  <c r="J26" i="6"/>
  <c r="D26" i="6"/>
  <c r="J25" i="6"/>
  <c r="K25" i="6" s="1"/>
  <c r="D25" i="6"/>
  <c r="J24" i="6"/>
  <c r="D24" i="6"/>
  <c r="J23" i="6"/>
  <c r="K23" i="6" s="1"/>
  <c r="D23" i="6"/>
  <c r="J22" i="6"/>
  <c r="D22" i="6"/>
  <c r="J21" i="6"/>
  <c r="K21" i="6" s="1"/>
  <c r="D21" i="6"/>
  <c r="J20" i="6"/>
  <c r="D20" i="6"/>
  <c r="J19" i="6"/>
  <c r="K19" i="6" s="1"/>
  <c r="D19" i="6"/>
  <c r="J18" i="6"/>
  <c r="D18" i="6"/>
  <c r="D17" i="6"/>
  <c r="E17" i="6" s="1"/>
  <c r="D16" i="6"/>
  <c r="D15" i="6"/>
  <c r="D14" i="6"/>
  <c r="D13" i="6"/>
  <c r="E13" i="6" s="1"/>
  <c r="D12" i="6"/>
  <c r="D11" i="6"/>
  <c r="D10" i="6"/>
  <c r="D9" i="6"/>
  <c r="E9" i="6" s="1"/>
  <c r="D8" i="6"/>
  <c r="D7" i="6"/>
  <c r="D6" i="6"/>
  <c r="D28" i="6" s="1"/>
  <c r="C28" i="5"/>
  <c r="I27" i="5" s="1"/>
  <c r="B28" i="5"/>
  <c r="H27" i="5" s="1"/>
  <c r="D27" i="5"/>
  <c r="E27" i="5" s="1"/>
  <c r="J26" i="5"/>
  <c r="D26" i="5"/>
  <c r="J25" i="5"/>
  <c r="K25" i="5" s="1"/>
  <c r="D25" i="5"/>
  <c r="E25" i="5" s="1"/>
  <c r="J24" i="5"/>
  <c r="D24" i="5"/>
  <c r="J23" i="5"/>
  <c r="K23" i="5" s="1"/>
  <c r="D23" i="5"/>
  <c r="E23" i="5" s="1"/>
  <c r="J22" i="5"/>
  <c r="D22" i="5"/>
  <c r="J21" i="5"/>
  <c r="K21" i="5" s="1"/>
  <c r="D21" i="5"/>
  <c r="E21" i="5" s="1"/>
  <c r="J20" i="5"/>
  <c r="D20" i="5"/>
  <c r="J19" i="5"/>
  <c r="K19" i="5" s="1"/>
  <c r="D19" i="5"/>
  <c r="E19" i="5" s="1"/>
  <c r="J18" i="5"/>
  <c r="D18" i="5"/>
  <c r="D17" i="5"/>
  <c r="E17" i="5" s="1"/>
  <c r="D16" i="5"/>
  <c r="E16" i="5" s="1"/>
  <c r="D15" i="5"/>
  <c r="D14" i="5"/>
  <c r="D13" i="5"/>
  <c r="E13" i="5" s="1"/>
  <c r="D12" i="5"/>
  <c r="E12" i="5" s="1"/>
  <c r="D11" i="5"/>
  <c r="D10" i="5"/>
  <c r="D9" i="5"/>
  <c r="E9" i="5" s="1"/>
  <c r="D8" i="5"/>
  <c r="E8" i="5" s="1"/>
  <c r="D7" i="5"/>
  <c r="D6" i="5"/>
  <c r="D28" i="5" s="1"/>
  <c r="J27" i="5" s="1"/>
  <c r="C28" i="4"/>
  <c r="B28" i="4"/>
  <c r="H27" i="4" s="1"/>
  <c r="I27" i="4"/>
  <c r="D27" i="4"/>
  <c r="J26" i="4"/>
  <c r="D26" i="4"/>
  <c r="J25" i="4"/>
  <c r="K25" i="4" s="1"/>
  <c r="D25" i="4"/>
  <c r="J24" i="4"/>
  <c r="D24" i="4"/>
  <c r="J23" i="4"/>
  <c r="K23" i="4" s="1"/>
  <c r="D23" i="4"/>
  <c r="J22" i="4"/>
  <c r="D22" i="4"/>
  <c r="J21" i="4"/>
  <c r="K21" i="4" s="1"/>
  <c r="D21" i="4"/>
  <c r="J20" i="4"/>
  <c r="D20" i="4"/>
  <c r="J19" i="4"/>
  <c r="K19" i="4" s="1"/>
  <c r="D19" i="4"/>
  <c r="J18" i="4"/>
  <c r="D18" i="4"/>
  <c r="D17" i="4"/>
  <c r="E17" i="4" s="1"/>
  <c r="D16" i="4"/>
  <c r="D15" i="4"/>
  <c r="D14" i="4"/>
  <c r="D13" i="4"/>
  <c r="E13" i="4" s="1"/>
  <c r="D12" i="4"/>
  <c r="D11" i="4"/>
  <c r="D10" i="4"/>
  <c r="D9" i="4"/>
  <c r="E9" i="4" s="1"/>
  <c r="D8" i="4"/>
  <c r="D7" i="4"/>
  <c r="D6" i="4"/>
  <c r="D28" i="4" s="1"/>
  <c r="J27" i="4" s="1"/>
  <c r="C28" i="3"/>
  <c r="I27" i="3" s="1"/>
  <c r="B28" i="3"/>
  <c r="H27" i="3" s="1"/>
  <c r="D27" i="3"/>
  <c r="E27" i="3" s="1"/>
  <c r="J26" i="3"/>
  <c r="D26" i="3"/>
  <c r="J25" i="3"/>
  <c r="K25" i="3" s="1"/>
  <c r="D25" i="3"/>
  <c r="E25" i="3" s="1"/>
  <c r="J24" i="3"/>
  <c r="D24" i="3"/>
  <c r="J23" i="3"/>
  <c r="K23" i="3" s="1"/>
  <c r="D23" i="3"/>
  <c r="E23" i="3" s="1"/>
  <c r="J22" i="3"/>
  <c r="D22" i="3"/>
  <c r="J21" i="3"/>
  <c r="K21" i="3" s="1"/>
  <c r="D21" i="3"/>
  <c r="E21" i="3" s="1"/>
  <c r="J20" i="3"/>
  <c r="D20" i="3"/>
  <c r="J19" i="3"/>
  <c r="K19" i="3" s="1"/>
  <c r="D19" i="3"/>
  <c r="E19" i="3" s="1"/>
  <c r="J18" i="3"/>
  <c r="D18" i="3"/>
  <c r="D17" i="3"/>
  <c r="E17" i="3" s="1"/>
  <c r="D16" i="3"/>
  <c r="E16" i="3" s="1"/>
  <c r="D15" i="3"/>
  <c r="D14" i="3"/>
  <c r="D13" i="3"/>
  <c r="E13" i="3" s="1"/>
  <c r="D12" i="3"/>
  <c r="E12" i="3" s="1"/>
  <c r="D11" i="3"/>
  <c r="D10" i="3"/>
  <c r="D9" i="3"/>
  <c r="E9" i="3" s="1"/>
  <c r="D8" i="3"/>
  <c r="E8" i="3" s="1"/>
  <c r="D7" i="3"/>
  <c r="D6" i="3"/>
  <c r="D28" i="3" s="1"/>
  <c r="J27" i="3" s="1"/>
  <c r="C28" i="2"/>
  <c r="B28" i="2"/>
  <c r="H27" i="2" s="1"/>
  <c r="I27" i="2"/>
  <c r="D27" i="2"/>
  <c r="J26" i="2"/>
  <c r="D26" i="2"/>
  <c r="J25" i="2"/>
  <c r="K25" i="2" s="1"/>
  <c r="D25" i="2"/>
  <c r="J24" i="2"/>
  <c r="D24" i="2"/>
  <c r="J23" i="2"/>
  <c r="K23" i="2" s="1"/>
  <c r="D23" i="2"/>
  <c r="J22" i="2"/>
  <c r="D22" i="2"/>
  <c r="J21" i="2"/>
  <c r="K21" i="2" s="1"/>
  <c r="D21" i="2"/>
  <c r="J20" i="2"/>
  <c r="D20" i="2"/>
  <c r="J19" i="2"/>
  <c r="K19" i="2" s="1"/>
  <c r="D19" i="2"/>
  <c r="J18" i="2"/>
  <c r="D18" i="2"/>
  <c r="D17" i="2"/>
  <c r="E17" i="2" s="1"/>
  <c r="D16" i="2"/>
  <c r="D15" i="2"/>
  <c r="D14" i="2"/>
  <c r="D13" i="2"/>
  <c r="E13" i="2" s="1"/>
  <c r="D12" i="2"/>
  <c r="D11" i="2"/>
  <c r="D10" i="2"/>
  <c r="D9" i="2"/>
  <c r="E9" i="2" s="1"/>
  <c r="D8" i="2"/>
  <c r="D7" i="2"/>
  <c r="D6" i="2"/>
  <c r="D28" i="2" s="1"/>
  <c r="J27" i="2" s="1"/>
  <c r="C28" i="1"/>
  <c r="B28" i="1"/>
  <c r="I27" i="1"/>
  <c r="H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8" i="1" s="1"/>
  <c r="F27" i="12" l="1"/>
  <c r="F14" i="12"/>
  <c r="F10" i="12"/>
  <c r="F6" i="12"/>
  <c r="L26" i="12"/>
  <c r="F26" i="12"/>
  <c r="A26" i="12" s="1"/>
  <c r="F11" i="12"/>
  <c r="F15" i="12"/>
  <c r="F19" i="12"/>
  <c r="F23" i="12"/>
  <c r="A23" i="12" s="1"/>
  <c r="F7" i="12"/>
  <c r="F10" i="11"/>
  <c r="F11" i="11"/>
  <c r="E27" i="11"/>
  <c r="E23" i="10"/>
  <c r="E16" i="10"/>
  <c r="E10" i="10"/>
  <c r="E6" i="10"/>
  <c r="J26" i="10"/>
  <c r="K23" i="10"/>
  <c r="K19" i="10"/>
  <c r="K25" i="10"/>
  <c r="E19" i="10"/>
  <c r="E12" i="10"/>
  <c r="K21" i="10"/>
  <c r="K17" i="10"/>
  <c r="K22" i="10"/>
  <c r="K18" i="10"/>
  <c r="K24" i="10"/>
  <c r="K20" i="10"/>
  <c r="E14" i="10"/>
  <c r="E8" i="10"/>
  <c r="E11" i="10"/>
  <c r="E15" i="10"/>
  <c r="E26" i="10"/>
  <c r="E21" i="10"/>
  <c r="E25" i="10"/>
  <c r="E18" i="10"/>
  <c r="E22" i="10"/>
  <c r="E7" i="10"/>
  <c r="E10" i="9"/>
  <c r="E14" i="9"/>
  <c r="K17" i="9"/>
  <c r="K26" i="9" s="1"/>
  <c r="K19" i="9"/>
  <c r="K21" i="9"/>
  <c r="K23" i="9"/>
  <c r="E26" i="9"/>
  <c r="J25" i="9"/>
  <c r="K25" i="9" s="1"/>
  <c r="E9" i="9"/>
  <c r="E13" i="9"/>
  <c r="E17" i="9"/>
  <c r="E19" i="9"/>
  <c r="E21" i="9"/>
  <c r="E23" i="9"/>
  <c r="E25" i="9"/>
  <c r="E6" i="9"/>
  <c r="J26" i="8"/>
  <c r="E26" i="8"/>
  <c r="E24" i="8"/>
  <c r="E22" i="8"/>
  <c r="E20" i="8"/>
  <c r="E17" i="8"/>
  <c r="E13" i="8"/>
  <c r="E9" i="8"/>
  <c r="E25" i="8"/>
  <c r="E23" i="8"/>
  <c r="E21" i="8"/>
  <c r="E19" i="8"/>
  <c r="E18" i="8"/>
  <c r="E15" i="8"/>
  <c r="E11" i="8"/>
  <c r="E7" i="8"/>
  <c r="E10" i="8"/>
  <c r="E14" i="8"/>
  <c r="K17" i="8"/>
  <c r="K19" i="8"/>
  <c r="K21" i="8"/>
  <c r="K23" i="8"/>
  <c r="K25" i="8"/>
  <c r="E6" i="8"/>
  <c r="J26" i="7"/>
  <c r="K23" i="7"/>
  <c r="K19" i="7"/>
  <c r="E24" i="7"/>
  <c r="K21" i="7"/>
  <c r="K17" i="7"/>
  <c r="K24" i="7"/>
  <c r="K22" i="7"/>
  <c r="K18" i="7"/>
  <c r="K20" i="7"/>
  <c r="E20" i="7"/>
  <c r="E10" i="7"/>
  <c r="E14" i="7"/>
  <c r="E18" i="7"/>
  <c r="E22" i="7"/>
  <c r="K25" i="7"/>
  <c r="E7" i="7"/>
  <c r="E11" i="7"/>
  <c r="E15" i="7"/>
  <c r="E19" i="7"/>
  <c r="E23" i="7"/>
  <c r="E26" i="7"/>
  <c r="E6" i="7"/>
  <c r="J27" i="6"/>
  <c r="E27" i="6"/>
  <c r="E25" i="6"/>
  <c r="E23" i="6"/>
  <c r="E21" i="6"/>
  <c r="E18" i="6"/>
  <c r="E14" i="6"/>
  <c r="E10" i="6"/>
  <c r="E6" i="6"/>
  <c r="E26" i="6"/>
  <c r="E24" i="6"/>
  <c r="E22" i="6"/>
  <c r="E20" i="6"/>
  <c r="E16" i="6"/>
  <c r="E12" i="6"/>
  <c r="E8" i="6"/>
  <c r="E19" i="6"/>
  <c r="E7" i="6"/>
  <c r="E11" i="6"/>
  <c r="E15" i="6"/>
  <c r="K18" i="6"/>
  <c r="K20" i="6"/>
  <c r="K24" i="6"/>
  <c r="K26" i="6"/>
  <c r="K22" i="6"/>
  <c r="E7" i="5"/>
  <c r="E11" i="5"/>
  <c r="E15" i="5"/>
  <c r="K18" i="5"/>
  <c r="K20" i="5"/>
  <c r="K22" i="5"/>
  <c r="K24" i="5"/>
  <c r="K26" i="5"/>
  <c r="E10" i="5"/>
  <c r="E14" i="5"/>
  <c r="E18" i="5"/>
  <c r="E20" i="5"/>
  <c r="E22" i="5"/>
  <c r="E24" i="5"/>
  <c r="E26" i="5"/>
  <c r="E6" i="5"/>
  <c r="E10" i="4"/>
  <c r="E14" i="4"/>
  <c r="E18" i="4"/>
  <c r="E20" i="4"/>
  <c r="E22" i="4"/>
  <c r="E24" i="4"/>
  <c r="E26" i="4"/>
  <c r="E7" i="4"/>
  <c r="E11" i="4"/>
  <c r="E15" i="4"/>
  <c r="K18" i="4"/>
  <c r="K20" i="4"/>
  <c r="K22" i="4"/>
  <c r="K24" i="4"/>
  <c r="K26" i="4"/>
  <c r="E8" i="4"/>
  <c r="E12" i="4"/>
  <c r="E16" i="4"/>
  <c r="E19" i="4"/>
  <c r="E21" i="4"/>
  <c r="E23" i="4"/>
  <c r="E25" i="4"/>
  <c r="E27" i="4"/>
  <c r="E6" i="4"/>
  <c r="E10" i="3"/>
  <c r="E14" i="3"/>
  <c r="E18" i="3"/>
  <c r="E20" i="3"/>
  <c r="E22" i="3"/>
  <c r="E24" i="3"/>
  <c r="E26" i="3"/>
  <c r="E7" i="3"/>
  <c r="E11" i="3"/>
  <c r="E15" i="3"/>
  <c r="K18" i="3"/>
  <c r="K27" i="3" s="1"/>
  <c r="K20" i="3"/>
  <c r="K22" i="3"/>
  <c r="K24" i="3"/>
  <c r="K26" i="3"/>
  <c r="E6" i="3"/>
  <c r="E8" i="2"/>
  <c r="E12" i="2"/>
  <c r="E16" i="2"/>
  <c r="E19" i="2"/>
  <c r="E21" i="2"/>
  <c r="E23" i="2"/>
  <c r="E25" i="2"/>
  <c r="E27" i="2"/>
  <c r="E10" i="2"/>
  <c r="E14" i="2"/>
  <c r="E18" i="2"/>
  <c r="E20" i="2"/>
  <c r="E22" i="2"/>
  <c r="E24" i="2"/>
  <c r="E26" i="2"/>
  <c r="E7" i="2"/>
  <c r="E11" i="2"/>
  <c r="E15" i="2"/>
  <c r="K18" i="2"/>
  <c r="K27" i="2" s="1"/>
  <c r="K20" i="2"/>
  <c r="K22" i="2"/>
  <c r="K24" i="2"/>
  <c r="K26" i="2"/>
  <c r="E6" i="2"/>
  <c r="J27" i="1"/>
  <c r="K26" i="1"/>
  <c r="K25" i="1"/>
  <c r="K24" i="1"/>
  <c r="K23" i="1"/>
  <c r="K22" i="1"/>
  <c r="K21" i="1"/>
  <c r="K20" i="1"/>
  <c r="K19" i="1"/>
  <c r="K18" i="1"/>
  <c r="E17" i="1"/>
  <c r="E15" i="1"/>
  <c r="E13" i="1"/>
  <c r="E11" i="1"/>
  <c r="E9" i="1"/>
  <c r="E7" i="1"/>
  <c r="E27" i="1"/>
  <c r="E26" i="1"/>
  <c r="E25" i="1"/>
  <c r="E24" i="1"/>
  <c r="E23" i="1"/>
  <c r="E22" i="1"/>
  <c r="E21" i="1"/>
  <c r="E20" i="1"/>
  <c r="E19" i="1"/>
  <c r="E18" i="1"/>
  <c r="E16" i="1"/>
  <c r="E14" i="1"/>
  <c r="E12" i="1"/>
  <c r="E10" i="1"/>
  <c r="E8" i="1"/>
  <c r="E6" i="1"/>
  <c r="A14" i="12" l="1"/>
  <c r="A12" i="12"/>
  <c r="A15" i="12"/>
  <c r="F29" i="12"/>
  <c r="A6" i="12"/>
  <c r="A28" i="12"/>
  <c r="A9" i="12"/>
  <c r="A13" i="12"/>
  <c r="A11" i="12"/>
  <c r="A10" i="12"/>
  <c r="A25" i="12"/>
  <c r="A18" i="12"/>
  <c r="A16" i="12"/>
  <c r="A21" i="12"/>
  <c r="A7" i="12"/>
  <c r="A19" i="12"/>
  <c r="A22" i="12"/>
  <c r="A17" i="12"/>
  <c r="A24" i="12"/>
  <c r="A8" i="12"/>
  <c r="A27" i="12"/>
  <c r="A20" i="12"/>
  <c r="L26" i="11"/>
  <c r="F16" i="11"/>
  <c r="F12" i="11"/>
  <c r="F8" i="11"/>
  <c r="F24" i="11"/>
  <c r="F23" i="11"/>
  <c r="F22" i="11"/>
  <c r="F21" i="11"/>
  <c r="F20" i="11"/>
  <c r="F19" i="11"/>
  <c r="F18" i="11"/>
  <c r="F17" i="11"/>
  <c r="F13" i="11"/>
  <c r="F9" i="11"/>
  <c r="F26" i="11"/>
  <c r="F25" i="11"/>
  <c r="F15" i="11"/>
  <c r="F14" i="11"/>
  <c r="A14" i="11" s="1"/>
  <c r="F7" i="11"/>
  <c r="F6" i="11"/>
  <c r="K26" i="10"/>
  <c r="E27" i="10"/>
  <c r="K26" i="8"/>
  <c r="K26" i="7"/>
  <c r="K27" i="6"/>
  <c r="K27" i="5"/>
  <c r="K27" i="4"/>
  <c r="K27" i="1"/>
  <c r="M24" i="12" l="1"/>
  <c r="I24" i="12"/>
  <c r="M23" i="12"/>
  <c r="I23" i="12"/>
  <c r="M22" i="12"/>
  <c r="I22" i="12"/>
  <c r="M21" i="12"/>
  <c r="I21" i="12"/>
  <c r="M20" i="12"/>
  <c r="I20" i="12"/>
  <c r="M19" i="12"/>
  <c r="I19" i="12"/>
  <c r="M18" i="12"/>
  <c r="I18" i="12"/>
  <c r="M17" i="12"/>
  <c r="I17" i="12"/>
  <c r="K22" i="12"/>
  <c r="K20" i="12"/>
  <c r="K18" i="12"/>
  <c r="L24" i="12"/>
  <c r="L23" i="12"/>
  <c r="L22" i="12"/>
  <c r="L21" i="12"/>
  <c r="L20" i="12"/>
  <c r="L19" i="12"/>
  <c r="L18" i="12"/>
  <c r="L17" i="12"/>
  <c r="L25" i="12" s="1"/>
  <c r="M25" i="12" s="1"/>
  <c r="K23" i="12"/>
  <c r="K19" i="12"/>
  <c r="J24" i="12"/>
  <c r="J23" i="12"/>
  <c r="J22" i="12"/>
  <c r="J21" i="12"/>
  <c r="J20" i="12"/>
  <c r="J19" i="12"/>
  <c r="J18" i="12"/>
  <c r="J17" i="12"/>
  <c r="K24" i="12"/>
  <c r="K21" i="12"/>
  <c r="K17" i="12"/>
  <c r="A9" i="11"/>
  <c r="A19" i="11"/>
  <c r="A23" i="11"/>
  <c r="A16" i="11"/>
  <c r="F27" i="11"/>
  <c r="A6" i="11"/>
  <c r="A15" i="11"/>
  <c r="A13" i="11"/>
  <c r="A20" i="11"/>
  <c r="A24" i="11"/>
  <c r="A7" i="11"/>
  <c r="A25" i="11"/>
  <c r="A17" i="11"/>
  <c r="A21" i="11"/>
  <c r="A8" i="11"/>
  <c r="A11" i="11"/>
  <c r="A10" i="11"/>
  <c r="A26" i="11"/>
  <c r="A18" i="11"/>
  <c r="A22" i="11"/>
  <c r="A12" i="11"/>
  <c r="M26" i="12" l="1"/>
  <c r="J25" i="12"/>
  <c r="K25" i="12"/>
  <c r="K24" i="11"/>
  <c r="K23" i="11"/>
  <c r="K22" i="11"/>
  <c r="K21" i="11"/>
  <c r="K20" i="11"/>
  <c r="K19" i="11"/>
  <c r="K18" i="11"/>
  <c r="K17" i="11"/>
  <c r="J24" i="11"/>
  <c r="J23" i="11"/>
  <c r="J22" i="11"/>
  <c r="J21" i="11"/>
  <c r="J20" i="11"/>
  <c r="J19" i="11"/>
  <c r="J18" i="11"/>
  <c r="J17" i="11"/>
  <c r="M24" i="11"/>
  <c r="I24" i="11"/>
  <c r="M23" i="11"/>
  <c r="I23" i="11"/>
  <c r="M22" i="11"/>
  <c r="I22" i="11"/>
  <c r="M21" i="11"/>
  <c r="I21" i="11"/>
  <c r="M20" i="11"/>
  <c r="I20" i="11"/>
  <c r="M19" i="11"/>
  <c r="I19" i="11"/>
  <c r="M18" i="11"/>
  <c r="I18" i="11"/>
  <c r="M17" i="11"/>
  <c r="I17" i="11"/>
  <c r="L24" i="11"/>
  <c r="L23" i="11"/>
  <c r="L22" i="11"/>
  <c r="L21" i="11"/>
  <c r="L20" i="11"/>
  <c r="L19" i="11"/>
  <c r="L18" i="11"/>
  <c r="L17" i="11"/>
  <c r="M26" i="11" l="1"/>
  <c r="L25" i="11"/>
  <c r="M25" i="11" s="1"/>
  <c r="J25" i="11"/>
  <c r="K25" i="11"/>
</calcChain>
</file>

<file path=xl/sharedStrings.xml><?xml version="1.0" encoding="utf-8"?>
<sst xmlns="http://schemas.openxmlformats.org/spreadsheetml/2006/main" count="572" uniqueCount="74">
  <si>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</si>
  <si>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</si>
  <si>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（平成２６年３月３１日現在）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</si>
  <si>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</si>
  <si>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</si>
  <si>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</si>
  <si>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</si>
  <si>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</si>
  <si>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</si>
  <si>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  <rPh sb="0" eb="2">
      <t>カンコク</t>
    </rPh>
    <phoneticPr fontId="3"/>
  </si>
  <si>
    <t>中国</t>
    <rPh sb="0" eb="1">
      <t>チュウカ</t>
    </rPh>
    <rPh sb="1" eb="2">
      <t>キョウワコク</t>
    </rPh>
    <phoneticPr fontId="3"/>
  </si>
  <si>
    <t>フィリピン</t>
  </si>
  <si>
    <t>朝鮮</t>
    <rPh sb="0" eb="2">
      <t>チョウセン</t>
    </rPh>
    <phoneticPr fontId="3"/>
  </si>
  <si>
    <t>インドネシア</t>
  </si>
  <si>
    <t>アメリカ</t>
  </si>
  <si>
    <t>パキスタン</t>
  </si>
  <si>
    <t>ペルー</t>
  </si>
  <si>
    <t>インド</t>
  </si>
  <si>
    <t>ブラジル</t>
  </si>
  <si>
    <t>メキシコ</t>
  </si>
  <si>
    <t>カナダ</t>
  </si>
  <si>
    <t>オーストラリア</t>
  </si>
  <si>
    <t>ドイツ</t>
  </si>
  <si>
    <t>タイ</t>
  </si>
  <si>
    <t>マレーシア</t>
  </si>
  <si>
    <t>インドネシア</t>
    <phoneticPr fontId="3"/>
  </si>
  <si>
    <t>ロシア</t>
  </si>
  <si>
    <t>ニュージーランド</t>
  </si>
  <si>
    <t>ベトナム</t>
    <phoneticPr fontId="3"/>
  </si>
  <si>
    <t>アメリカ</t>
    <phoneticPr fontId="3"/>
  </si>
  <si>
    <t>台湾</t>
    <rPh sb="0" eb="2">
      <t>タイワン</t>
    </rPh>
    <phoneticPr fontId="3"/>
  </si>
  <si>
    <t>タイ</t>
    <phoneticPr fontId="3"/>
  </si>
  <si>
    <t>ネパール</t>
    <phoneticPr fontId="3"/>
  </si>
  <si>
    <t>その他</t>
    <rPh sb="2" eb="3">
      <t>タ</t>
    </rPh>
    <phoneticPr fontId="3"/>
  </si>
  <si>
    <t>国籍不明</t>
    <rPh sb="0" eb="2">
      <t>コクセキ</t>
    </rPh>
    <rPh sb="2" eb="4">
      <t>フメイ</t>
    </rPh>
    <phoneticPr fontId="3"/>
  </si>
  <si>
    <t>合計</t>
    <rPh sb="0" eb="2">
      <t>ゴウケイ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</si>
  <si>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</si>
  <si>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</si>
  <si>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</si>
  <si>
    <t>（平成２６年４月３０日現在）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</si>
  <si>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ベトナム</t>
    <phoneticPr fontId="3"/>
  </si>
  <si>
    <t>アメリカ</t>
    <phoneticPr fontId="3"/>
  </si>
  <si>
    <t>インドネシア</t>
    <phoneticPr fontId="3"/>
  </si>
  <si>
    <t>タイ</t>
    <phoneticPr fontId="3"/>
  </si>
  <si>
    <t>ネパール</t>
    <phoneticPr fontId="3"/>
  </si>
  <si>
    <t>　　100.0ではない。</t>
    <phoneticPr fontId="3"/>
  </si>
  <si>
    <t>（平成２６年５月３１日現在）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</si>
  <si>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（平成２６年６月３０日現在）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</si>
  <si>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100.0ではない。</t>
    <phoneticPr fontId="3"/>
  </si>
  <si>
    <t>（平成２６年７月３1日現在）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</si>
  <si>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（平成２６年８月２９日現在）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</si>
  <si>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韓国</t>
  </si>
  <si>
    <t>中国</t>
  </si>
  <si>
    <t>アメリカ</t>
    <phoneticPr fontId="3"/>
  </si>
  <si>
    <t>イギリス</t>
    <phoneticPr fontId="3"/>
  </si>
  <si>
    <t>ベトナム</t>
  </si>
  <si>
    <t>台湾</t>
  </si>
  <si>
    <t>朝鮮</t>
  </si>
  <si>
    <t>ネパール</t>
  </si>
  <si>
    <t>（平成２６年９月３０日現在）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</si>
  <si>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米国</t>
  </si>
  <si>
    <t>英国</t>
  </si>
  <si>
    <t>　　100.0ではない。</t>
    <phoneticPr fontId="3"/>
  </si>
  <si>
    <t>（平成２６年１０月３１日現在）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</si>
  <si>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（平成２６年１１月３０日現在）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</si>
  <si>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（平成２６年１２月３１日現在）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</si>
  <si>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　　100.0ではない。</t>
    <phoneticPr fontId="3"/>
  </si>
  <si>
    <t>（平成２7年１月３１日現在）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</si>
  <si>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RANK</t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</si>
  <si>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</si>
  <si>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（平成２7年２月２８日現在）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</si>
  <si>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r>
      <t>N</t>
    </r>
    <r>
      <rPr>
        <sz val="11"/>
        <rFont val="ＭＳ Ｐゴシック"/>
        <family val="3"/>
        <charset val="128"/>
      </rPr>
      <t>o</t>
    </r>
    <phoneticPr fontId="3"/>
  </si>
  <si>
    <t>アフガニスタン</t>
  </si>
  <si>
    <t>国籍不明</t>
    <rPh sb="0" eb="2">
      <t>コクセキ</t>
    </rPh>
    <rPh sb="2" eb="4">
      <t>フメイ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</si>
</sst>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name val="Arial Narrow"/>
      <family val="2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distributed" vertical="center"/>
    </xf>
    <xf numFmtId="9" fontId="7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9" fillId="0" borderId="4" xfId="0" applyFont="1" applyFill="1" applyBorder="1" applyAlignment="1">
      <alignment vertical="center" shrinkToFit="1"/>
    </xf>
    <xf numFmtId="0" fontId="10" fillId="0" borderId="4" xfId="0" applyFont="1" applyBorder="1">
      <alignment vertical="center"/>
    </xf>
    <xf numFmtId="9" fontId="1" fillId="0" borderId="0" xfId="2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/>
    </xf>
    <xf numFmtId="9" fontId="7" fillId="2" borderId="5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shrinkToFit="1"/>
    </xf>
    <xf numFmtId="0" fontId="10" fillId="0" borderId="7" xfId="0" applyFont="1" applyFill="1" applyBorder="1" applyAlignment="1">
      <alignment horizontal="right" vertical="center"/>
    </xf>
    <xf numFmtId="176" fontId="10" fillId="0" borderId="6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10" fillId="0" borderId="8" xfId="0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9" fillId="0" borderId="9" xfId="0" applyFont="1" applyBorder="1" applyAlignment="1">
      <alignment vertical="center" shrinkToFit="1"/>
    </xf>
    <xf numFmtId="0" fontId="10" fillId="0" borderId="9" xfId="0" applyFont="1" applyBorder="1">
      <alignment vertical="center"/>
    </xf>
    <xf numFmtId="0" fontId="10" fillId="0" borderId="9" xfId="0" applyFont="1" applyFill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9" fillId="0" borderId="4" xfId="0" applyFont="1" applyBorder="1" applyAlignment="1">
      <alignment vertical="center" shrinkToFit="1"/>
    </xf>
    <xf numFmtId="176" fontId="10" fillId="0" borderId="4" xfId="1" applyNumberFormat="1" applyFont="1" applyBorder="1">
      <alignment vertical="center"/>
    </xf>
    <xf numFmtId="0" fontId="10" fillId="0" borderId="0" xfId="0" applyFont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176" fontId="10" fillId="0" borderId="0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177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10" xfId="0" applyBorder="1">
      <alignment vertical="center"/>
    </xf>
    <xf numFmtId="0" fontId="12" fillId="0" borderId="10" xfId="0" applyFont="1" applyBorder="1">
      <alignment vertical="center"/>
    </xf>
    <xf numFmtId="0" fontId="12" fillId="0" borderId="8" xfId="0" applyFont="1" applyBorder="1">
      <alignment vertical="center"/>
    </xf>
    <xf numFmtId="0" fontId="10" fillId="0" borderId="8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7" fillId="2" borderId="0" xfId="0" applyFont="1" applyFill="1" applyBorder="1" applyAlignment="1">
      <alignment horizontal="center" vertical="center"/>
    </xf>
    <xf numFmtId="9" fontId="7" fillId="3" borderId="0" xfId="2" applyFont="1" applyFill="1" applyBorder="1" applyAlignment="1">
      <alignment horizontal="center" vertical="center"/>
    </xf>
    <xf numFmtId="38" fontId="10" fillId="0" borderId="0" xfId="1" applyNumberFormat="1" applyFont="1" applyBorder="1" applyAlignment="1">
      <alignment horizontal="right" vertical="center"/>
    </xf>
    <xf numFmtId="9" fontId="0" fillId="0" borderId="4" xfId="2" applyFont="1" applyBorder="1">
      <alignment vertical="center"/>
    </xf>
    <xf numFmtId="0" fontId="1" fillId="0" borderId="4" xfId="2" applyNumberFormat="1" applyFont="1" applyBorder="1">
      <alignment vertical="center"/>
    </xf>
    <xf numFmtId="0" fontId="1" fillId="0" borderId="0" xfId="2" applyNumberFormat="1" applyFont="1">
      <alignment vertical="center"/>
    </xf>
    <xf numFmtId="0" fontId="12" fillId="0" borderId="0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560-4804-9361-CF050A016A4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560-4804-9361-CF050A016A4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560-4804-9361-CF050A016A4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560-4804-9361-CF050A016A4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560-4804-9361-CF050A016A4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560-4804-9361-CF050A016A4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560-4804-9361-CF050A016A4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560-4804-9361-CF050A016A4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560-4804-9361-CF050A016A42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60-4804-9361-CF050A016A42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560-4804-9361-CF050A016A42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560-4804-9361-CF050A016A42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560-4804-9361-CF050A016A42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朝鮮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560-4804-9361-CF050A016A42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560-4804-9361-CF050A016A42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560-4804-9361-CF050A016A42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560-4804-9361-CF050A016A42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560-4804-9361-CF050A016A42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60-4804-9361-CF050A016A4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'4月'!$K$18:$K$26</c:f>
              <c:numCache>
                <c:formatCode>#,##0.0;[Red]\-#,##0.0</c:formatCode>
                <c:ptCount val="9"/>
                <c:pt idx="0">
                  <c:v>36.199999999999996</c:v>
                </c:pt>
                <c:pt idx="1">
                  <c:v>28.299999999999997</c:v>
                </c:pt>
                <c:pt idx="2">
                  <c:v>11</c:v>
                </c:pt>
                <c:pt idx="3">
                  <c:v>5.5</c:v>
                </c:pt>
                <c:pt idx="4">
                  <c:v>4.2</c:v>
                </c:pt>
                <c:pt idx="5">
                  <c:v>3.8</c:v>
                </c:pt>
                <c:pt idx="6">
                  <c:v>3.3000000000000003</c:v>
                </c:pt>
                <c:pt idx="7">
                  <c:v>1.3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560-4804-9361-CF050A01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76D8-447C-80DB-B452EF199D9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76D8-447C-80DB-B452EF199D9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76D8-447C-80DB-B452EF199D9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76D8-447C-80DB-B452EF199D9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76D8-447C-80DB-B452EF199D9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76D8-447C-80DB-B452EF199D9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76D8-447C-80DB-B452EF199D9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76D8-447C-80DB-B452EF199D9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76D8-447C-80DB-B452EF199D93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D8-447C-80DB-B452EF199D93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D8-447C-80DB-B452EF199D93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6D8-447C-80DB-B452EF199D93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6D8-447C-80DB-B452EF199D93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朝鮮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6D8-447C-80DB-B452EF199D93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6D8-447C-80DB-B452EF199D93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6D8-447C-80DB-B452EF199D93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6D8-447C-80DB-B452EF199D93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6D8-447C-80DB-B452EF199D93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D8-447C-80DB-B452EF199D93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'1月'!$G$17:$G$25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ベトナム</c:v>
                </c:pt>
                <c:pt idx="6">
                  <c:v>米国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'1月'!$K$17:$K$25</c:f>
              <c:numCache>
                <c:formatCode>#,##0.0;[Red]\-#,##0.0</c:formatCode>
                <c:ptCount val="9"/>
                <c:pt idx="0">
                  <c:v>34.699999999999996</c:v>
                </c:pt>
                <c:pt idx="1">
                  <c:v>26.400000000000002</c:v>
                </c:pt>
                <c:pt idx="2">
                  <c:v>10.5</c:v>
                </c:pt>
                <c:pt idx="3">
                  <c:v>9.8000000000000007</c:v>
                </c:pt>
                <c:pt idx="4">
                  <c:v>4</c:v>
                </c:pt>
                <c:pt idx="5">
                  <c:v>3.2</c:v>
                </c:pt>
                <c:pt idx="6">
                  <c:v>3.1</c:v>
                </c:pt>
                <c:pt idx="7">
                  <c:v>2.6</c:v>
                </c:pt>
                <c:pt idx="8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6D8-447C-80DB-B452EF199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412-4435-88B8-F4F4219183C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412-4435-88B8-F4F4219183C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412-4435-88B8-F4F4219183C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412-4435-88B8-F4F4219183C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412-4435-88B8-F4F4219183C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412-4435-88B8-F4F4219183C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412-4435-88B8-F4F4219183C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412-4435-88B8-F4F4219183C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412-4435-88B8-F4F4219183C5}"/>
              </c:ext>
            </c:extLst>
          </c:dPt>
          <c:dLbls>
            <c:dLbl>
              <c:idx val="1"/>
              <c:layout>
                <c:manualLayout>
                  <c:x val="4.3885126017694344E-3"/>
                  <c:y val="-4.17972831765935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12-4435-88B8-F4F4219183C5}"/>
                </c:ext>
              </c:extLst>
            </c:dLbl>
            <c:dLbl>
              <c:idx val="3"/>
              <c:layout>
                <c:manualLayout>
                  <c:x val="-3.0719588212386035E-2"/>
                  <c:y val="2.92580982236154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12-4435-88B8-F4F4219183C5}"/>
                </c:ext>
              </c:extLst>
            </c:dLbl>
            <c:dLbl>
              <c:idx val="4"/>
              <c:layout>
                <c:manualLayout>
                  <c:x val="-7.0216201628310951E-2"/>
                  <c:y val="4.1797283176593526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412-4435-88B8-F4F4219183C5}"/>
                </c:ext>
              </c:extLst>
            </c:dLbl>
            <c:dLbl>
              <c:idx val="5"/>
              <c:layout>
                <c:manualLayout>
                  <c:x val="-6.58276890265415E-2"/>
                  <c:y val="-2.089864158829672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412-4435-88B8-F4F4219183C5}"/>
                </c:ext>
              </c:extLst>
            </c:dLbl>
            <c:dLbl>
              <c:idx val="6"/>
              <c:layout>
                <c:manualLayout>
                  <c:x val="-3.0719588212386042E-2"/>
                  <c:y val="-0.1003134796238244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412-4435-88B8-F4F4219183C5}"/>
                </c:ext>
              </c:extLst>
            </c:dLbl>
            <c:dLbl>
              <c:idx val="7"/>
              <c:layout>
                <c:manualLayout>
                  <c:x val="2.6331075610616567E-2"/>
                  <c:y val="-5.433646812957157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412-4435-88B8-F4F4219183C5}"/>
                </c:ext>
              </c:extLst>
            </c:dLbl>
            <c:dLbl>
              <c:idx val="8"/>
              <c:layout>
                <c:manualLayout>
                  <c:x val="6.5827689026541514E-2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412-4435-88B8-F4F4219183C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米国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'2月'!$M$17:$M$25</c:f>
              <c:numCache>
                <c:formatCode>#,##0.0;[Red]\-#,##0.0</c:formatCode>
                <c:ptCount val="9"/>
                <c:pt idx="0">
                  <c:v>32.9</c:v>
                </c:pt>
                <c:pt idx="1">
                  <c:v>24</c:v>
                </c:pt>
                <c:pt idx="2">
                  <c:v>15</c:v>
                </c:pt>
                <c:pt idx="3">
                  <c:v>9.6</c:v>
                </c:pt>
                <c:pt idx="4">
                  <c:v>4.5</c:v>
                </c:pt>
                <c:pt idx="5">
                  <c:v>3.5999999999999996</c:v>
                </c:pt>
                <c:pt idx="6">
                  <c:v>2.7</c:v>
                </c:pt>
                <c:pt idx="7">
                  <c:v>1.5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412-4435-88B8-F4F42191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FF9-4C55-ADB7-1848DE4F873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FF9-4C55-ADB7-1848DE4F873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FF9-4C55-ADB7-1848DE4F873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FF9-4C55-ADB7-1848DE4F873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FF9-4C55-ADB7-1848DE4F873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FF9-4C55-ADB7-1848DE4F873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FF9-4C55-ADB7-1848DE4F873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FF9-4C55-ADB7-1848DE4F873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FF9-4C55-ADB7-1848DE4F8739}"/>
              </c:ext>
            </c:extLst>
          </c:dPt>
          <c:dLbls>
            <c:dLbl>
              <c:idx val="1"/>
              <c:layout>
                <c:manualLayout>
                  <c:x val="0"/>
                  <c:y val="-3.34378265412748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F9-4C55-ADB7-1848DE4F8739}"/>
                </c:ext>
              </c:extLst>
            </c:dLbl>
            <c:dLbl>
              <c:idx val="5"/>
              <c:layout>
                <c:manualLayout>
                  <c:x val="-8.7770252035388685E-2"/>
                  <c:y val="-3.76175548589341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F9-4C55-ADB7-1848DE4F8739}"/>
                </c:ext>
              </c:extLst>
            </c:dLbl>
            <c:dLbl>
              <c:idx val="6"/>
              <c:layout>
                <c:manualLayout>
                  <c:x val="-3.5108100814155475E-2"/>
                  <c:y val="-7.52351097178683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FF9-4C55-ADB7-1848DE4F8739}"/>
                </c:ext>
              </c:extLst>
            </c:dLbl>
            <c:dLbl>
              <c:idx val="7"/>
              <c:layout>
                <c:manualLayout>
                  <c:x val="3.5108100814155434E-2"/>
                  <c:y val="-6.26959247648902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FF9-4C55-ADB7-1848DE4F8739}"/>
                </c:ext>
              </c:extLst>
            </c:dLbl>
            <c:dLbl>
              <c:idx val="8"/>
              <c:layout>
                <c:manualLayout>
                  <c:x val="7.4604714230080388E-2"/>
                  <c:y val="-4.17972831765935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FF9-4C55-ADB7-1848DE4F873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'3月'!$I$17:$I$25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ベトナム</c:v>
                </c:pt>
                <c:pt idx="5">
                  <c:v>朝鮮</c:v>
                </c:pt>
                <c:pt idx="6">
                  <c:v>米国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'3月'!$M$17:$M$25</c:f>
              <c:numCache>
                <c:formatCode>#,##0.0;[Red]\-#,##0.0</c:formatCode>
                <c:ptCount val="9"/>
                <c:pt idx="0">
                  <c:v>32.300000000000004</c:v>
                </c:pt>
                <c:pt idx="1">
                  <c:v>23.9</c:v>
                </c:pt>
                <c:pt idx="2">
                  <c:v>14.7</c:v>
                </c:pt>
                <c:pt idx="3">
                  <c:v>9.4</c:v>
                </c:pt>
                <c:pt idx="4">
                  <c:v>4.3999999999999995</c:v>
                </c:pt>
                <c:pt idx="5">
                  <c:v>3.5000000000000004</c:v>
                </c:pt>
                <c:pt idx="6">
                  <c:v>2.7</c:v>
                </c:pt>
                <c:pt idx="7">
                  <c:v>2.5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FF9-4C55-ADB7-1848DE4F8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68C-4D28-89FD-2EC0745D496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68C-4D28-89FD-2EC0745D496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68C-4D28-89FD-2EC0745D496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68C-4D28-89FD-2EC0745D496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68C-4D28-89FD-2EC0745D496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68C-4D28-89FD-2EC0745D496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68C-4D28-89FD-2EC0745D496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68C-4D28-89FD-2EC0745D496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68C-4D28-89FD-2EC0745D4968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8C-4D28-89FD-2EC0745D4968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8C-4D28-89FD-2EC0745D4968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8C-4D28-89FD-2EC0745D4968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8C-4D28-89FD-2EC0745D4968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朝鮮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8C-4D28-89FD-2EC0745D4968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8C-4D28-89FD-2EC0745D4968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8C-4D28-89FD-2EC0745D4968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68C-4D28-89FD-2EC0745D4968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68C-4D28-89FD-2EC0745D4968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8C-4D28-89FD-2EC0745D49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ベトナム</c:v>
                </c:pt>
                <c:pt idx="5">
                  <c:v>アメリカ</c:v>
                </c:pt>
                <c:pt idx="6">
                  <c:v>インドネシア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'5月'!$K$18:$K$26</c:f>
              <c:numCache>
                <c:formatCode>#,##0.0;[Red]\-#,##0.0</c:formatCode>
                <c:ptCount val="9"/>
                <c:pt idx="0">
                  <c:v>36.799999999999997</c:v>
                </c:pt>
                <c:pt idx="1">
                  <c:v>28.9</c:v>
                </c:pt>
                <c:pt idx="2">
                  <c:v>11</c:v>
                </c:pt>
                <c:pt idx="3">
                  <c:v>4.2</c:v>
                </c:pt>
                <c:pt idx="4">
                  <c:v>3.9</c:v>
                </c:pt>
                <c:pt idx="5">
                  <c:v>3.5999999999999996</c:v>
                </c:pt>
                <c:pt idx="6">
                  <c:v>3.2</c:v>
                </c:pt>
                <c:pt idx="7">
                  <c:v>1.4000000000000001</c:v>
                </c:pt>
                <c:pt idx="8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8C-4D28-89FD-2EC0745D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5D5F-4AD6-84AF-5F5C48A9EFD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5D5F-4AD6-84AF-5F5C48A9EFD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5D5F-4AD6-84AF-5F5C48A9EFD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5D5F-4AD6-84AF-5F5C48A9EFD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5D5F-4AD6-84AF-5F5C48A9EFD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5D5F-4AD6-84AF-5F5C48A9EFD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5D5F-4AD6-84AF-5F5C48A9EFD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5D5F-4AD6-84AF-5F5C48A9EFD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5D5F-4AD6-84AF-5F5C48A9EFD1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5F-4AD6-84AF-5F5C48A9EFD1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D5F-4AD6-84AF-5F5C48A9EFD1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D5F-4AD6-84AF-5F5C48A9EFD1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D5F-4AD6-84AF-5F5C48A9EFD1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5F-4AD6-84AF-5F5C48A9EFD1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D5F-4AD6-84AF-5F5C48A9EFD1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D5F-4AD6-84AF-5F5C48A9EFD1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D5F-4AD6-84AF-5F5C48A9EFD1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D5F-4AD6-84AF-5F5C48A9EFD1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5F-4AD6-84AF-5F5C48A9EFD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ベトナム</c:v>
                </c:pt>
                <c:pt idx="5">
                  <c:v>アメリカ</c:v>
                </c:pt>
                <c:pt idx="6">
                  <c:v>インドネシア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'6月'!$K$18:$K$26</c:f>
              <c:numCache>
                <c:formatCode>#,##0.0;[Red]\-#,##0.0</c:formatCode>
                <c:ptCount val="9"/>
                <c:pt idx="0">
                  <c:v>36.6</c:v>
                </c:pt>
                <c:pt idx="1">
                  <c:v>28.7</c:v>
                </c:pt>
                <c:pt idx="2">
                  <c:v>10.9</c:v>
                </c:pt>
                <c:pt idx="3">
                  <c:v>4.2</c:v>
                </c:pt>
                <c:pt idx="4">
                  <c:v>3.9</c:v>
                </c:pt>
                <c:pt idx="5">
                  <c:v>3.4000000000000004</c:v>
                </c:pt>
                <c:pt idx="6">
                  <c:v>3.2</c:v>
                </c:pt>
                <c:pt idx="7">
                  <c:v>2.7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D5F-4AD6-84AF-5F5C48A9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A2E-430A-B805-9C20FB171A3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A2E-430A-B805-9C20FB171A3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A2E-430A-B805-9C20FB171A3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A2E-430A-B805-9C20FB171A3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A2E-430A-B805-9C20FB171A3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A2E-430A-B805-9C20FB171A3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A2E-430A-B805-9C20FB171A3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A2E-430A-B805-9C20FB171A3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A2E-430A-B805-9C20FB171A3F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2E-430A-B805-9C20FB171A3F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2E-430A-B805-9C20FB171A3F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A2E-430A-B805-9C20FB171A3F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2E-430A-B805-9C20FB171A3F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A2E-430A-B805-9C20FB171A3F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A2E-430A-B805-9C20FB171A3F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A2E-430A-B805-9C20FB171A3F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A2E-430A-B805-9C20FB171A3F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A2E-430A-B805-9C20FB171A3F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2E-430A-B805-9C20FB171A3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ベトナム</c:v>
                </c:pt>
                <c:pt idx="5">
                  <c:v>アメリカ</c:v>
                </c:pt>
                <c:pt idx="6">
                  <c:v>インドネシア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'7月'!$K$18:$K$26</c:f>
              <c:numCache>
                <c:formatCode>#,##0.0;[Red]\-#,##0.0</c:formatCode>
                <c:ptCount val="9"/>
                <c:pt idx="0">
                  <c:v>37.5</c:v>
                </c:pt>
                <c:pt idx="1">
                  <c:v>27.500000000000004</c:v>
                </c:pt>
                <c:pt idx="2">
                  <c:v>11.3</c:v>
                </c:pt>
                <c:pt idx="3">
                  <c:v>4.3</c:v>
                </c:pt>
                <c:pt idx="4">
                  <c:v>3.4000000000000004</c:v>
                </c:pt>
                <c:pt idx="5">
                  <c:v>3.4000000000000004</c:v>
                </c:pt>
                <c:pt idx="6">
                  <c:v>3.3000000000000003</c:v>
                </c:pt>
                <c:pt idx="7">
                  <c:v>2.6</c:v>
                </c:pt>
                <c:pt idx="8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2E-430A-B805-9C20FB171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BDB-4F2F-8129-9CB0667C81D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BDB-4F2F-8129-9CB0667C81D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BDB-4F2F-8129-9CB0667C81D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BDB-4F2F-8129-9CB0667C81D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BDB-4F2F-8129-9CB0667C81D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BDB-4F2F-8129-9CB0667C81D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BDB-4F2F-8129-9CB0667C81D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BDB-4F2F-8129-9CB0667C81D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BDB-4F2F-8129-9CB0667C81D3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DB-4F2F-8129-9CB0667C81D3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DB-4F2F-8129-9CB0667C81D3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DB-4F2F-8129-9CB0667C81D3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DB-4F2F-8129-9CB0667C81D3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DB-4F2F-8129-9CB0667C81D3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DB-4F2F-8129-9CB0667C81D3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BDB-4F2F-8129-9CB0667C81D3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DB-4F2F-8129-9CB0667C81D3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DB-4F2F-8129-9CB0667C81D3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DB-4F2F-8129-9CB0667C81D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'8月'!$K$18:$K$26</c:f>
              <c:numCache>
                <c:formatCode>#,##0.0;[Red]\-#,##0.0</c:formatCode>
                <c:ptCount val="9"/>
                <c:pt idx="0">
                  <c:v>36.299999999999997</c:v>
                </c:pt>
                <c:pt idx="1">
                  <c:v>28.299999999999997</c:v>
                </c:pt>
                <c:pt idx="2">
                  <c:v>10.6</c:v>
                </c:pt>
                <c:pt idx="3">
                  <c:v>4.8</c:v>
                </c:pt>
                <c:pt idx="4">
                  <c:v>4.2</c:v>
                </c:pt>
                <c:pt idx="5">
                  <c:v>3.3000000000000003</c:v>
                </c:pt>
                <c:pt idx="6">
                  <c:v>3.3000000000000003</c:v>
                </c:pt>
                <c:pt idx="7">
                  <c:v>2.7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BDB-4F2F-8129-9CB0667C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951-4AD5-B273-B1FC03D885A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951-4AD5-B273-B1FC03D885A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951-4AD5-B273-B1FC03D885A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951-4AD5-B273-B1FC03D885A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951-4AD5-B273-B1FC03D885A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951-4AD5-B273-B1FC03D885A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951-4AD5-B273-B1FC03D885A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951-4AD5-B273-B1FC03D885A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951-4AD5-B273-B1FC03D885AF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51-4AD5-B273-B1FC03D885AF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51-4AD5-B273-B1FC03D885AF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951-4AD5-B273-B1FC03D885AF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951-4AD5-B273-B1FC03D885AF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951-4AD5-B273-B1FC03D885AF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951-4AD5-B273-B1FC03D885AF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951-4AD5-B273-B1FC03D885AF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951-4AD5-B273-B1FC03D885AF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951-4AD5-B273-B1FC03D885AF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51-4AD5-B273-B1FC03D885A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'9月'!$G$18:$G$26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ベトナム</c:v>
                </c:pt>
                <c:pt idx="6">
                  <c:v>アメリカ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'9月'!$K$18:$K$26</c:f>
              <c:numCache>
                <c:formatCode>#,##0.0;[Red]\-#,##0.0</c:formatCode>
                <c:ptCount val="9"/>
                <c:pt idx="0">
                  <c:v>36.6</c:v>
                </c:pt>
                <c:pt idx="1">
                  <c:v>27.900000000000002</c:v>
                </c:pt>
                <c:pt idx="2">
                  <c:v>10.9</c:v>
                </c:pt>
                <c:pt idx="3">
                  <c:v>4.9000000000000004</c:v>
                </c:pt>
                <c:pt idx="4">
                  <c:v>4.2</c:v>
                </c:pt>
                <c:pt idx="5">
                  <c:v>3.4000000000000004</c:v>
                </c:pt>
                <c:pt idx="6">
                  <c:v>3</c:v>
                </c:pt>
                <c:pt idx="7">
                  <c:v>2.7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951-4AD5-B273-B1FC03D8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1CB1-4431-87D4-8772292348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1CB1-4431-87D4-8772292348E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1CB1-4431-87D4-8772292348E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1CB1-4431-87D4-8772292348E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1CB1-4431-87D4-8772292348E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1CB1-4431-87D4-8772292348E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1CB1-4431-87D4-8772292348E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1CB1-4431-87D4-8772292348E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1CB1-4431-87D4-8772292348E3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B1-4431-87D4-8772292348E3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B1-4431-87D4-8772292348E3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B1-4431-87D4-8772292348E3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B1-4431-87D4-8772292348E3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B1-4431-87D4-8772292348E3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CB1-4431-87D4-8772292348E3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B1-4431-87D4-8772292348E3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CB1-4431-87D4-8772292348E3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CB1-4431-87D4-8772292348E3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B1-4431-87D4-8772292348E3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'10月'!$G$17:$G$25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朝鮮</c:v>
                </c:pt>
                <c:pt idx="5">
                  <c:v>ベトナム</c:v>
                </c:pt>
                <c:pt idx="6">
                  <c:v>米国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'10月'!$K$17:$K$25</c:f>
              <c:numCache>
                <c:formatCode>#,##0.0;[Red]\-#,##0.0</c:formatCode>
                <c:ptCount val="9"/>
                <c:pt idx="0">
                  <c:v>34.699999999999996</c:v>
                </c:pt>
                <c:pt idx="1">
                  <c:v>26.400000000000002</c:v>
                </c:pt>
                <c:pt idx="2">
                  <c:v>10.5</c:v>
                </c:pt>
                <c:pt idx="3">
                  <c:v>9.8000000000000007</c:v>
                </c:pt>
                <c:pt idx="4">
                  <c:v>4</c:v>
                </c:pt>
                <c:pt idx="5">
                  <c:v>3.2</c:v>
                </c:pt>
                <c:pt idx="6">
                  <c:v>3.1</c:v>
                </c:pt>
                <c:pt idx="7">
                  <c:v>2.6</c:v>
                </c:pt>
                <c:pt idx="8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CB1-4431-87D4-877229234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9DCD-4E73-AF15-CC8CC08233E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9DCD-4E73-AF15-CC8CC08233E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9DCD-4E73-AF15-CC8CC08233E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9DCD-4E73-AF15-CC8CC08233E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9DCD-4E73-AF15-CC8CC08233E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9DCD-4E73-AF15-CC8CC08233E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9DCD-4E73-AF15-CC8CC08233E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9DCD-4E73-AF15-CC8CC08233E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9DCD-4E73-AF15-CC8CC08233E9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CD-4E73-AF15-CC8CC08233E9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CD-4E73-AF15-CC8CC08233E9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CD-4E73-AF15-CC8CC08233E9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CD-4E73-AF15-CC8CC08233E9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DCD-4E73-AF15-CC8CC08233E9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DCD-4E73-AF15-CC8CC08233E9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DCD-4E73-AF15-CC8CC08233E9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DCD-4E73-AF15-CC8CC08233E9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DCD-4E73-AF15-CC8CC08233E9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DCD-4E73-AF15-CC8CC08233E9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'11月'!$G$17:$G$25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ベトナム</c:v>
                </c:pt>
                <c:pt idx="5">
                  <c:v>朝鮮</c:v>
                </c:pt>
                <c:pt idx="6">
                  <c:v>米国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'11月'!$K$17:$K$25</c:f>
              <c:numCache>
                <c:formatCode>#,##0.0;[Red]\-#,##0.0</c:formatCode>
                <c:ptCount val="9"/>
                <c:pt idx="0">
                  <c:v>34.699999999999996</c:v>
                </c:pt>
                <c:pt idx="1">
                  <c:v>26</c:v>
                </c:pt>
                <c:pt idx="2">
                  <c:v>10.5</c:v>
                </c:pt>
                <c:pt idx="3">
                  <c:v>9.3000000000000007</c:v>
                </c:pt>
                <c:pt idx="4">
                  <c:v>4.2</c:v>
                </c:pt>
                <c:pt idx="5">
                  <c:v>4</c:v>
                </c:pt>
                <c:pt idx="6">
                  <c:v>2.9000000000000004</c:v>
                </c:pt>
                <c:pt idx="7">
                  <c:v>2.6</c:v>
                </c:pt>
                <c:pt idx="8">
                  <c:v>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CD-4E73-AF15-CC8CC082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681-4BBE-906B-7585970540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681-4BBE-906B-7585970540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681-4BBE-906B-75859705406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681-4BBE-906B-75859705406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681-4BBE-906B-75859705406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681-4BBE-906B-75859705406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681-4BBE-906B-75859705406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681-4BBE-906B-75859705406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681-4BBE-906B-758597054064}"/>
              </c:ext>
            </c:extLst>
          </c:dPt>
          <c:dLbls>
            <c:dLbl>
              <c:idx val="0"/>
              <c:layout>
                <c:manualLayout>
                  <c:x val="-0.18164254220697659"/>
                  <c:y val="6.937408524868962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81-4BBE-906B-758597054064}"/>
                </c:ext>
              </c:extLst>
            </c:dLbl>
            <c:dLbl>
              <c:idx val="1"/>
              <c:layout>
                <c:manualLayout>
                  <c:x val="1.9514392384120303E-3"/>
                  <c:y val="-0.16355777957661835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81-4BBE-906B-758597054064}"/>
                </c:ext>
              </c:extLst>
            </c:dLbl>
            <c:dLbl>
              <c:idx val="2"/>
              <c:layout>
                <c:manualLayout>
                  <c:x val="0.18550730663617543"/>
                  <c:y val="-2.4784425311322068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81-4BBE-906B-758597054064}"/>
                </c:ext>
              </c:extLst>
            </c:dLbl>
            <c:dLbl>
              <c:idx val="3"/>
              <c:layout>
                <c:manualLayout>
                  <c:x val="-5.1475100265932106E-2"/>
                  <c:y val="0.2069085289572449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81-4BBE-906B-758597054064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ベトナム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81-4BBE-906B-758597054064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81-4BBE-906B-758597054064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81-4BBE-906B-758597054064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681-4BBE-906B-758597054064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681-4BBE-906B-758597054064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81-4BBE-906B-758597054064}"/>
                </c:ext>
              </c:extLst>
            </c:dLbl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'12月'!$G$17:$G$25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インドネシア</c:v>
                </c:pt>
                <c:pt idx="4">
                  <c:v>ベトナム</c:v>
                </c:pt>
                <c:pt idx="5">
                  <c:v>朝鮮</c:v>
                </c:pt>
                <c:pt idx="6">
                  <c:v>米国</c:v>
                </c:pt>
                <c:pt idx="7">
                  <c:v>タイ</c:v>
                </c:pt>
                <c:pt idx="8">
                  <c:v>その他</c:v>
                </c:pt>
              </c:strCache>
            </c:strRef>
          </c:cat>
          <c:val>
            <c:numRef>
              <c:f>'12月'!$K$17:$K$25</c:f>
              <c:numCache>
                <c:formatCode>#,##0.0;[Red]\-#,##0.0</c:formatCode>
                <c:ptCount val="9"/>
                <c:pt idx="0">
                  <c:v>34.699999999999996</c:v>
                </c:pt>
                <c:pt idx="1">
                  <c:v>26.200000000000003</c:v>
                </c:pt>
                <c:pt idx="2">
                  <c:v>10.5</c:v>
                </c:pt>
                <c:pt idx="3">
                  <c:v>9.3000000000000007</c:v>
                </c:pt>
                <c:pt idx="4">
                  <c:v>4.2</c:v>
                </c:pt>
                <c:pt idx="5">
                  <c:v>4</c:v>
                </c:pt>
                <c:pt idx="6">
                  <c:v>2.9000000000000004</c:v>
                </c:pt>
                <c:pt idx="7">
                  <c:v>2.6</c:v>
                </c:pt>
                <c:pt idx="8">
                  <c:v>5.6000000000000005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81-4BBE-906B-758597054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200025</xdr:colOff>
      <xdr:row>14</xdr:row>
      <xdr:rowOff>171450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2771775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200025</xdr:colOff>
      <xdr:row>14</xdr:row>
      <xdr:rowOff>171450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2771775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200025</xdr:colOff>
      <xdr:row>14</xdr:row>
      <xdr:rowOff>171450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2771775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200025</xdr:colOff>
      <xdr:row>14</xdr:row>
      <xdr:rowOff>171450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2771775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6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7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829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6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3.31)"/>
      <sheetName val="Sheet1"/>
    </sheetNames>
    <sheetDataSet>
      <sheetData sheetId="0">
        <row r="18">
          <cell r="G18" t="str">
            <v>韓国</v>
          </cell>
          <cell r="K18">
            <v>36.199999999999996</v>
          </cell>
        </row>
        <row r="19">
          <cell r="G19" t="str">
            <v>中国</v>
          </cell>
          <cell r="K19">
            <v>28.299999999999997</v>
          </cell>
        </row>
        <row r="20">
          <cell r="G20" t="str">
            <v>フィリピン</v>
          </cell>
          <cell r="K20">
            <v>11</v>
          </cell>
        </row>
        <row r="21">
          <cell r="G21" t="str">
            <v>インドネシア</v>
          </cell>
          <cell r="K21">
            <v>5.5</v>
          </cell>
        </row>
        <row r="22">
          <cell r="G22" t="str">
            <v>朝鮮</v>
          </cell>
          <cell r="K22">
            <v>4.2</v>
          </cell>
        </row>
        <row r="23">
          <cell r="G23" t="str">
            <v>ベトナム</v>
          </cell>
          <cell r="K23">
            <v>3.8</v>
          </cell>
        </row>
        <row r="24">
          <cell r="G24" t="str">
            <v>アメリカ</v>
          </cell>
          <cell r="K24">
            <v>3.3000000000000003</v>
          </cell>
        </row>
        <row r="25">
          <cell r="G25" t="str">
            <v>タイ</v>
          </cell>
          <cell r="K25">
            <v>1.3</v>
          </cell>
        </row>
        <row r="26">
          <cell r="G26" t="str">
            <v>その他</v>
          </cell>
          <cell r="K26">
            <v>6.3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12.31)"/>
    </sheetNames>
    <sheetDataSet>
      <sheetData sheetId="0">
        <row r="17">
          <cell r="G17" t="str">
            <v>韓国</v>
          </cell>
          <cell r="K17">
            <v>34.699999999999996</v>
          </cell>
        </row>
        <row r="18">
          <cell r="G18" t="str">
            <v>中国</v>
          </cell>
          <cell r="K18">
            <v>26.400000000000002</v>
          </cell>
        </row>
        <row r="19">
          <cell r="G19" t="str">
            <v>フィリピン</v>
          </cell>
          <cell r="K19">
            <v>10.5</v>
          </cell>
        </row>
        <row r="20">
          <cell r="G20" t="str">
            <v>インドネシア</v>
          </cell>
          <cell r="K20">
            <v>9.8000000000000007</v>
          </cell>
        </row>
        <row r="21">
          <cell r="G21" t="str">
            <v>朝鮮</v>
          </cell>
          <cell r="K21">
            <v>4</v>
          </cell>
        </row>
        <row r="22">
          <cell r="G22" t="str">
            <v>ベトナム</v>
          </cell>
          <cell r="K22">
            <v>3.2</v>
          </cell>
        </row>
        <row r="23">
          <cell r="G23" t="str">
            <v>米国</v>
          </cell>
          <cell r="K23">
            <v>3.1</v>
          </cell>
        </row>
        <row r="24">
          <cell r="G24" t="str">
            <v>タイ</v>
          </cell>
          <cell r="K24">
            <v>2.6</v>
          </cell>
        </row>
        <row r="25">
          <cell r="G25" t="str">
            <v>その他</v>
          </cell>
          <cell r="K25">
            <v>5.8000000000000007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7.01.31)"/>
    </sheetNames>
    <sheetDataSet>
      <sheetData sheetId="0">
        <row r="17">
          <cell r="I17" t="str">
            <v>韓国</v>
          </cell>
          <cell r="M17">
            <v>32.9</v>
          </cell>
        </row>
        <row r="18">
          <cell r="I18" t="str">
            <v>中国</v>
          </cell>
          <cell r="M18">
            <v>24</v>
          </cell>
        </row>
        <row r="19">
          <cell r="I19" t="str">
            <v>インドネシア</v>
          </cell>
          <cell r="M19">
            <v>15</v>
          </cell>
        </row>
        <row r="20">
          <cell r="I20" t="str">
            <v>フィリピン</v>
          </cell>
          <cell r="M20">
            <v>9.6</v>
          </cell>
        </row>
        <row r="21">
          <cell r="I21" t="str">
            <v>ベトナム</v>
          </cell>
          <cell r="M21">
            <v>4.5</v>
          </cell>
        </row>
        <row r="22">
          <cell r="I22" t="str">
            <v>朝鮮</v>
          </cell>
          <cell r="M22">
            <v>3.5999999999999996</v>
          </cell>
        </row>
        <row r="23">
          <cell r="I23" t="str">
            <v>米国</v>
          </cell>
          <cell r="M23">
            <v>2.7</v>
          </cell>
        </row>
        <row r="24">
          <cell r="I24" t="str">
            <v>タイ</v>
          </cell>
          <cell r="M24">
            <v>1.5</v>
          </cell>
        </row>
        <row r="25">
          <cell r="I25" t="str">
            <v>その他</v>
          </cell>
          <cell r="M25">
            <v>6.3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7">
          <cell r="I17" t="str">
            <v>韓国</v>
          </cell>
          <cell r="M17">
            <v>32.300000000000004</v>
          </cell>
        </row>
        <row r="18">
          <cell r="I18" t="str">
            <v>中国</v>
          </cell>
          <cell r="M18">
            <v>23.9</v>
          </cell>
        </row>
        <row r="19">
          <cell r="I19" t="str">
            <v>インドネシア</v>
          </cell>
          <cell r="M19">
            <v>14.7</v>
          </cell>
        </row>
        <row r="20">
          <cell r="I20" t="str">
            <v>フィリピン</v>
          </cell>
          <cell r="M20">
            <v>9.4</v>
          </cell>
        </row>
        <row r="21">
          <cell r="I21" t="str">
            <v>ベトナム</v>
          </cell>
          <cell r="M21">
            <v>4.3999999999999995</v>
          </cell>
        </row>
        <row r="22">
          <cell r="I22" t="str">
            <v>朝鮮</v>
          </cell>
          <cell r="M22">
            <v>3.5000000000000004</v>
          </cell>
        </row>
        <row r="23">
          <cell r="I23" t="str">
            <v>米国</v>
          </cell>
          <cell r="M23">
            <v>2.7</v>
          </cell>
        </row>
        <row r="24">
          <cell r="I24" t="str">
            <v>タイ</v>
          </cell>
          <cell r="M24">
            <v>2.5</v>
          </cell>
        </row>
        <row r="25">
          <cell r="I25" t="str">
            <v>その他</v>
          </cell>
          <cell r="M25">
            <v>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4.30)"/>
      <sheetName val="Sheet1"/>
    </sheetNames>
    <sheetDataSet>
      <sheetData sheetId="0">
        <row r="18">
          <cell r="G18" t="str">
            <v>韓国</v>
          </cell>
          <cell r="K18">
            <v>36.799999999999997</v>
          </cell>
        </row>
        <row r="19">
          <cell r="G19" t="str">
            <v>中国</v>
          </cell>
          <cell r="K19">
            <v>28.9</v>
          </cell>
        </row>
        <row r="20">
          <cell r="G20" t="str">
            <v>フィリピン</v>
          </cell>
          <cell r="K20">
            <v>11</v>
          </cell>
        </row>
        <row r="21">
          <cell r="G21" t="str">
            <v>朝鮮</v>
          </cell>
          <cell r="K21">
            <v>4.2</v>
          </cell>
        </row>
        <row r="22">
          <cell r="G22" t="str">
            <v>ベトナム</v>
          </cell>
          <cell r="K22">
            <v>3.9</v>
          </cell>
        </row>
        <row r="23">
          <cell r="G23" t="str">
            <v>アメリカ</v>
          </cell>
          <cell r="K23">
            <v>3.5999999999999996</v>
          </cell>
        </row>
        <row r="24">
          <cell r="G24" t="str">
            <v>インドネシア</v>
          </cell>
          <cell r="K24">
            <v>3.2</v>
          </cell>
        </row>
        <row r="25">
          <cell r="G25" t="str">
            <v>タイ</v>
          </cell>
          <cell r="K25">
            <v>1.4000000000000001</v>
          </cell>
        </row>
        <row r="26">
          <cell r="G26" t="str">
            <v>その他</v>
          </cell>
          <cell r="K26">
            <v>7.0000000000000009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5.31)"/>
      <sheetName val="Sheet1"/>
    </sheetNames>
    <sheetDataSet>
      <sheetData sheetId="0">
        <row r="18">
          <cell r="G18" t="str">
            <v>韓国</v>
          </cell>
          <cell r="K18">
            <v>36.6</v>
          </cell>
        </row>
        <row r="19">
          <cell r="G19" t="str">
            <v>中国</v>
          </cell>
          <cell r="K19">
            <v>28.7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朝鮮</v>
          </cell>
          <cell r="K21">
            <v>4.2</v>
          </cell>
        </row>
        <row r="22">
          <cell r="G22" t="str">
            <v>ベトナム</v>
          </cell>
          <cell r="K22">
            <v>3.9</v>
          </cell>
        </row>
        <row r="23">
          <cell r="G23" t="str">
            <v>アメリカ</v>
          </cell>
          <cell r="K23">
            <v>3.4000000000000004</v>
          </cell>
        </row>
        <row r="24">
          <cell r="G24" t="str">
            <v>インドネシア</v>
          </cell>
          <cell r="K24">
            <v>3.2</v>
          </cell>
        </row>
        <row r="25">
          <cell r="G25" t="str">
            <v>タイ</v>
          </cell>
          <cell r="K25">
            <v>2.7</v>
          </cell>
        </row>
        <row r="26">
          <cell r="G26" t="str">
            <v>その他</v>
          </cell>
          <cell r="K26">
            <v>6.5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6.30)"/>
      <sheetName val="Sheet1"/>
    </sheetNames>
    <sheetDataSet>
      <sheetData sheetId="0">
        <row r="18">
          <cell r="G18" t="str">
            <v>韓国</v>
          </cell>
          <cell r="K18">
            <v>37.5</v>
          </cell>
        </row>
        <row r="19">
          <cell r="G19" t="str">
            <v>中国</v>
          </cell>
          <cell r="K19">
            <v>27.500000000000004</v>
          </cell>
        </row>
        <row r="20">
          <cell r="G20" t="str">
            <v>フィリピン</v>
          </cell>
          <cell r="K20">
            <v>11.3</v>
          </cell>
        </row>
        <row r="21">
          <cell r="G21" t="str">
            <v>朝鮮</v>
          </cell>
          <cell r="K21">
            <v>4.3</v>
          </cell>
        </row>
        <row r="22">
          <cell r="G22" t="str">
            <v>ベトナム</v>
          </cell>
          <cell r="K22">
            <v>3.4000000000000004</v>
          </cell>
        </row>
        <row r="23">
          <cell r="G23" t="str">
            <v>アメリカ</v>
          </cell>
          <cell r="K23">
            <v>3.4000000000000004</v>
          </cell>
        </row>
        <row r="24">
          <cell r="G24" t="str">
            <v>インドネシア</v>
          </cell>
          <cell r="K24">
            <v>3.3000000000000003</v>
          </cell>
        </row>
        <row r="25">
          <cell r="G25" t="str">
            <v>タイ</v>
          </cell>
          <cell r="K25">
            <v>2.6</v>
          </cell>
        </row>
        <row r="26">
          <cell r="G26" t="str">
            <v>その他</v>
          </cell>
          <cell r="K26">
            <v>6.7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7.31)"/>
      <sheetName val="Sheet1"/>
    </sheetNames>
    <sheetDataSet>
      <sheetData sheetId="0">
        <row r="18">
          <cell r="G18" t="str">
            <v>韓国</v>
          </cell>
          <cell r="K18">
            <v>36.299999999999997</v>
          </cell>
        </row>
        <row r="19">
          <cell r="G19" t="str">
            <v>中国</v>
          </cell>
          <cell r="K19">
            <v>28.299999999999997</v>
          </cell>
        </row>
        <row r="20">
          <cell r="G20" t="str">
            <v>フィリピン</v>
          </cell>
          <cell r="K20">
            <v>10.6</v>
          </cell>
        </row>
        <row r="21">
          <cell r="G21" t="str">
            <v>インドネシア</v>
          </cell>
          <cell r="K21">
            <v>4.8</v>
          </cell>
        </row>
        <row r="22">
          <cell r="G22" t="str">
            <v>朝鮮</v>
          </cell>
          <cell r="K22">
            <v>4.2</v>
          </cell>
        </row>
        <row r="23">
          <cell r="G23" t="str">
            <v>アメリカ</v>
          </cell>
          <cell r="K23">
            <v>3.3000000000000003</v>
          </cell>
        </row>
        <row r="24">
          <cell r="G24" t="str">
            <v>ベトナム</v>
          </cell>
          <cell r="K24">
            <v>3.3000000000000003</v>
          </cell>
        </row>
        <row r="25">
          <cell r="G25" t="str">
            <v>タイ</v>
          </cell>
          <cell r="K25">
            <v>2.7</v>
          </cell>
        </row>
        <row r="26">
          <cell r="G26" t="str">
            <v>その他</v>
          </cell>
          <cell r="K26">
            <v>6.5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8.29)"/>
      <sheetName val="Sheet1"/>
    </sheetNames>
    <sheetDataSet>
      <sheetData sheetId="0">
        <row r="18">
          <cell r="G18" t="str">
            <v>韓国</v>
          </cell>
          <cell r="K18">
            <v>36.6</v>
          </cell>
        </row>
        <row r="19">
          <cell r="G19" t="str">
            <v>中国</v>
          </cell>
          <cell r="K19">
            <v>27.900000000000002</v>
          </cell>
        </row>
        <row r="20">
          <cell r="G20" t="str">
            <v>フィリピン</v>
          </cell>
          <cell r="K20">
            <v>10.9</v>
          </cell>
        </row>
        <row r="21">
          <cell r="G21" t="str">
            <v>インドネシア</v>
          </cell>
          <cell r="K21">
            <v>4.9000000000000004</v>
          </cell>
        </row>
        <row r="22">
          <cell r="G22" t="str">
            <v>朝鮮</v>
          </cell>
          <cell r="K22">
            <v>4.2</v>
          </cell>
        </row>
        <row r="23">
          <cell r="G23" t="str">
            <v>ベトナム</v>
          </cell>
          <cell r="K23">
            <v>3.4000000000000004</v>
          </cell>
        </row>
        <row r="24">
          <cell r="G24" t="str">
            <v>アメリカ</v>
          </cell>
          <cell r="K24">
            <v>3</v>
          </cell>
        </row>
        <row r="25">
          <cell r="G25" t="str">
            <v>タイ</v>
          </cell>
          <cell r="K25">
            <v>2.7</v>
          </cell>
        </row>
        <row r="26">
          <cell r="G26" t="str">
            <v>その他</v>
          </cell>
          <cell r="K26">
            <v>6.5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9.30)"/>
      <sheetName val="Sheet1"/>
    </sheetNames>
    <sheetDataSet>
      <sheetData sheetId="0">
        <row r="17">
          <cell r="G17" t="str">
            <v>韓国</v>
          </cell>
          <cell r="K17">
            <v>34.699999999999996</v>
          </cell>
        </row>
        <row r="18">
          <cell r="G18" t="str">
            <v>中国</v>
          </cell>
          <cell r="K18">
            <v>26.400000000000002</v>
          </cell>
        </row>
        <row r="19">
          <cell r="G19" t="str">
            <v>フィリピン</v>
          </cell>
          <cell r="K19">
            <v>10.5</v>
          </cell>
        </row>
        <row r="20">
          <cell r="G20" t="str">
            <v>インドネシア</v>
          </cell>
          <cell r="K20">
            <v>9.8000000000000007</v>
          </cell>
        </row>
        <row r="21">
          <cell r="G21" t="str">
            <v>朝鮮</v>
          </cell>
          <cell r="K21">
            <v>4</v>
          </cell>
        </row>
        <row r="22">
          <cell r="G22" t="str">
            <v>ベトナム</v>
          </cell>
          <cell r="K22">
            <v>3.2</v>
          </cell>
        </row>
        <row r="23">
          <cell r="G23" t="str">
            <v>米国</v>
          </cell>
          <cell r="K23">
            <v>3.1</v>
          </cell>
        </row>
        <row r="24">
          <cell r="G24" t="str">
            <v>タイ</v>
          </cell>
          <cell r="K24">
            <v>2.6</v>
          </cell>
        </row>
        <row r="25">
          <cell r="G25" t="str">
            <v>その他</v>
          </cell>
          <cell r="K25">
            <v>5.8000000000000007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10.31)"/>
      <sheetName val="Sheet1"/>
    </sheetNames>
    <sheetDataSet>
      <sheetData sheetId="0">
        <row r="17">
          <cell r="G17" t="str">
            <v>韓国</v>
          </cell>
          <cell r="K17">
            <v>34.699999999999996</v>
          </cell>
        </row>
        <row r="18">
          <cell r="G18" t="str">
            <v>中国</v>
          </cell>
          <cell r="K18">
            <v>26</v>
          </cell>
        </row>
        <row r="19">
          <cell r="G19" t="str">
            <v>フィリピン</v>
          </cell>
          <cell r="K19">
            <v>10.5</v>
          </cell>
        </row>
        <row r="20">
          <cell r="G20" t="str">
            <v>インドネシア</v>
          </cell>
          <cell r="K20">
            <v>9.3000000000000007</v>
          </cell>
        </row>
        <row r="21">
          <cell r="G21" t="str">
            <v>ベトナム</v>
          </cell>
          <cell r="K21">
            <v>4.2</v>
          </cell>
        </row>
        <row r="22">
          <cell r="G22" t="str">
            <v>朝鮮</v>
          </cell>
          <cell r="K22">
            <v>4</v>
          </cell>
        </row>
        <row r="23">
          <cell r="G23" t="str">
            <v>米国</v>
          </cell>
          <cell r="K23">
            <v>2.9000000000000004</v>
          </cell>
        </row>
        <row r="24">
          <cell r="G24" t="str">
            <v>タイ</v>
          </cell>
          <cell r="K24">
            <v>2.6</v>
          </cell>
        </row>
        <row r="25">
          <cell r="G25" t="str">
            <v>その他</v>
          </cell>
          <cell r="K25">
            <v>5.8000000000000007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6.11.30)"/>
      <sheetName val="Sheet1"/>
    </sheetNames>
    <sheetDataSet>
      <sheetData sheetId="0">
        <row r="17">
          <cell r="G17" t="str">
            <v>韓国</v>
          </cell>
          <cell r="K17">
            <v>34.699999999999996</v>
          </cell>
        </row>
        <row r="18">
          <cell r="G18" t="str">
            <v>中国</v>
          </cell>
          <cell r="K18">
            <v>26.200000000000003</v>
          </cell>
        </row>
        <row r="19">
          <cell r="G19" t="str">
            <v>フィリピン</v>
          </cell>
          <cell r="K19">
            <v>10.5</v>
          </cell>
        </row>
        <row r="20">
          <cell r="G20" t="str">
            <v>インドネシア</v>
          </cell>
          <cell r="K20">
            <v>9.3000000000000007</v>
          </cell>
        </row>
        <row r="21">
          <cell r="G21" t="str">
            <v>ベトナム</v>
          </cell>
          <cell r="K21">
            <v>4.2</v>
          </cell>
        </row>
        <row r="22">
          <cell r="G22" t="str">
            <v>朝鮮</v>
          </cell>
          <cell r="K22">
            <v>4</v>
          </cell>
        </row>
        <row r="23">
          <cell r="G23" t="str">
            <v>米国</v>
          </cell>
          <cell r="K23">
            <v>2.9000000000000004</v>
          </cell>
        </row>
        <row r="24">
          <cell r="G24" t="str">
            <v>タイ</v>
          </cell>
          <cell r="K24">
            <v>2.6</v>
          </cell>
        </row>
        <row r="25">
          <cell r="G25" t="str">
            <v>その他</v>
          </cell>
          <cell r="K25">
            <v>5.6000000000000005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2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101</v>
      </c>
      <c r="C6" s="30">
        <v>116</v>
      </c>
      <c r="D6" s="30">
        <f t="shared" ref="D6:D26" si="0">B6+C6</f>
        <v>217</v>
      </c>
      <c r="E6" s="31">
        <f t="shared" ref="E6:E27" si="1">ROUND(D6/$D$28,3)*100</f>
        <v>36.199999999999996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42</v>
      </c>
      <c r="C7" s="35">
        <v>128</v>
      </c>
      <c r="D7" s="30">
        <f t="shared" si="0"/>
        <v>170</v>
      </c>
      <c r="E7" s="31">
        <f t="shared" si="1"/>
        <v>28.299999999999997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57</v>
      </c>
      <c r="D8" s="30">
        <f t="shared" si="0"/>
        <v>66</v>
      </c>
      <c r="E8" s="31">
        <f t="shared" si="1"/>
        <v>11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33</v>
      </c>
      <c r="C10" s="35">
        <v>0</v>
      </c>
      <c r="D10" s="30">
        <f t="shared" si="0"/>
        <v>33</v>
      </c>
      <c r="E10" s="31">
        <f t="shared" si="1"/>
        <v>5.5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12</v>
      </c>
      <c r="C11" s="35">
        <v>8</v>
      </c>
      <c r="D11" s="30">
        <f t="shared" si="0"/>
        <v>20</v>
      </c>
      <c r="E11" s="31">
        <f t="shared" si="1"/>
        <v>3.3000000000000003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2</v>
      </c>
      <c r="D13" s="30">
        <f t="shared" si="0"/>
        <v>5</v>
      </c>
      <c r="E13" s="31">
        <f t="shared" si="1"/>
        <v>0.8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2</v>
      </c>
      <c r="C14" s="35">
        <v>1</v>
      </c>
      <c r="D14" s="30">
        <f t="shared" si="0"/>
        <v>3</v>
      </c>
      <c r="E14" s="31">
        <f t="shared" si="1"/>
        <v>0.5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3</v>
      </c>
      <c r="C18" s="35">
        <v>1</v>
      </c>
      <c r="D18" s="30">
        <f t="shared" si="0"/>
        <v>4</v>
      </c>
      <c r="E18" s="31">
        <f t="shared" si="1"/>
        <v>0.70000000000000007</v>
      </c>
      <c r="F18" s="36"/>
      <c r="G18" s="45" t="s">
        <v>9</v>
      </c>
      <c r="H18" s="46">
        <v>101</v>
      </c>
      <c r="I18" s="46">
        <v>116</v>
      </c>
      <c r="J18" s="46">
        <f>H18+I18</f>
        <v>217</v>
      </c>
      <c r="K18" s="47">
        <f t="shared" ref="K18:K26" si="2">ROUND(J18/$D$28,3)*100</f>
        <v>36.199999999999996</v>
      </c>
      <c r="L18" s="28"/>
    </row>
    <row r="19" spans="1:27" ht="20.100000000000001" customHeight="1" x14ac:dyDescent="0.15">
      <c r="A19" s="34" t="s">
        <v>22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42</v>
      </c>
      <c r="I19" s="49">
        <v>128</v>
      </c>
      <c r="J19" s="46">
        <f t="shared" ref="J19:J26" si="3">H19+I19</f>
        <v>170</v>
      </c>
      <c r="K19" s="50">
        <f t="shared" si="2"/>
        <v>28.299999999999997</v>
      </c>
      <c r="L19" s="28"/>
    </row>
    <row r="20" spans="1:27" ht="20.100000000000001" customHeight="1" x14ac:dyDescent="0.15">
      <c r="A20" s="34" t="s">
        <v>23</v>
      </c>
      <c r="B20" s="35">
        <v>5</v>
      </c>
      <c r="C20" s="35">
        <v>3</v>
      </c>
      <c r="D20" s="30">
        <f t="shared" si="0"/>
        <v>8</v>
      </c>
      <c r="E20" s="31">
        <f t="shared" si="1"/>
        <v>1.3</v>
      </c>
      <c r="F20" s="36"/>
      <c r="G20" s="48" t="s">
        <v>11</v>
      </c>
      <c r="H20" s="49">
        <v>9</v>
      </c>
      <c r="I20" s="49">
        <v>57</v>
      </c>
      <c r="J20" s="46">
        <f t="shared" si="3"/>
        <v>66</v>
      </c>
      <c r="K20" s="50">
        <f t="shared" si="2"/>
        <v>11</v>
      </c>
      <c r="L20" s="28"/>
    </row>
    <row r="21" spans="1:27" ht="20.100000000000001" customHeight="1" x14ac:dyDescent="0.15">
      <c r="A21" s="34" t="s">
        <v>24</v>
      </c>
      <c r="B21" s="35">
        <v>4</v>
      </c>
      <c r="C21" s="35">
        <v>1</v>
      </c>
      <c r="D21" s="30">
        <f t="shared" si="0"/>
        <v>5</v>
      </c>
      <c r="E21" s="31">
        <f t="shared" si="1"/>
        <v>0.8</v>
      </c>
      <c r="F21" s="36"/>
      <c r="G21" s="48" t="s">
        <v>25</v>
      </c>
      <c r="H21" s="49">
        <v>33</v>
      </c>
      <c r="I21" s="49">
        <v>0</v>
      </c>
      <c r="J21" s="46">
        <f t="shared" si="3"/>
        <v>33</v>
      </c>
      <c r="K21" s="50">
        <f t="shared" si="2"/>
        <v>5.5</v>
      </c>
    </row>
    <row r="22" spans="1:27" ht="20.100000000000001" customHeight="1" x14ac:dyDescent="0.15">
      <c r="A22" s="34" t="s">
        <v>26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48" t="s">
        <v>12</v>
      </c>
      <c r="H22" s="49">
        <v>14</v>
      </c>
      <c r="I22" s="49">
        <v>11</v>
      </c>
      <c r="J22" s="46">
        <f t="shared" si="3"/>
        <v>25</v>
      </c>
      <c r="K22" s="50">
        <f t="shared" si="2"/>
        <v>4.2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28</v>
      </c>
      <c r="H23" s="49">
        <v>12</v>
      </c>
      <c r="I23" s="49">
        <v>11</v>
      </c>
      <c r="J23" s="46">
        <f t="shared" si="3"/>
        <v>23</v>
      </c>
      <c r="K23" s="50">
        <f t="shared" si="2"/>
        <v>3.8</v>
      </c>
    </row>
    <row r="24" spans="1:27" ht="20.100000000000001" customHeight="1" x14ac:dyDescent="0.15">
      <c r="A24" s="34" t="s">
        <v>28</v>
      </c>
      <c r="B24" s="35">
        <v>12</v>
      </c>
      <c r="C24" s="35">
        <v>11</v>
      </c>
      <c r="D24" s="30">
        <f t="shared" si="0"/>
        <v>23</v>
      </c>
      <c r="E24" s="31">
        <f t="shared" si="1"/>
        <v>3.8</v>
      </c>
      <c r="F24" s="36"/>
      <c r="G24" s="48" t="s">
        <v>29</v>
      </c>
      <c r="H24" s="49">
        <v>12</v>
      </c>
      <c r="I24" s="49">
        <v>8</v>
      </c>
      <c r="J24" s="46">
        <f t="shared" si="3"/>
        <v>20</v>
      </c>
      <c r="K24" s="50">
        <f t="shared" si="2"/>
        <v>3.3000000000000003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31</v>
      </c>
      <c r="H25" s="49">
        <v>5</v>
      </c>
      <c r="I25" s="49">
        <v>3</v>
      </c>
      <c r="J25" s="46">
        <f t="shared" si="3"/>
        <v>8</v>
      </c>
      <c r="K25" s="50">
        <f t="shared" si="2"/>
        <v>1.3</v>
      </c>
    </row>
    <row r="26" spans="1:27" ht="20.100000000000001" customHeight="1" x14ac:dyDescent="0.15">
      <c r="A26" s="51" t="s">
        <v>32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G26" s="53" t="s">
        <v>33</v>
      </c>
      <c r="H26" s="54">
        <v>28</v>
      </c>
      <c r="I26" s="54">
        <v>10</v>
      </c>
      <c r="J26" s="55">
        <f t="shared" si="3"/>
        <v>38</v>
      </c>
      <c r="K26" s="56">
        <f t="shared" si="2"/>
        <v>6.3</v>
      </c>
    </row>
    <row r="27" spans="1:27" ht="20.100000000000001" customHeight="1" x14ac:dyDescent="0.15">
      <c r="A27" s="34" t="s">
        <v>34</v>
      </c>
      <c r="B27" s="35">
        <v>0</v>
      </c>
      <c r="C27" s="35">
        <v>0</v>
      </c>
      <c r="D27" s="30">
        <f>B27+C27</f>
        <v>0</v>
      </c>
      <c r="E27" s="31">
        <f t="shared" si="1"/>
        <v>0</v>
      </c>
      <c r="F27" s="36"/>
      <c r="H27" s="57">
        <f>B28</f>
        <v>256</v>
      </c>
      <c r="I27" s="57">
        <f>C28</f>
        <v>344</v>
      </c>
      <c r="J27" s="57">
        <f>D28</f>
        <v>600</v>
      </c>
      <c r="K27" s="58">
        <f>SUM(K18:K26)</f>
        <v>99.899999999999991</v>
      </c>
    </row>
    <row r="28" spans="1:27" ht="18" customHeight="1" x14ac:dyDescent="0.15">
      <c r="A28" s="59" t="s">
        <v>35</v>
      </c>
      <c r="B28" s="35">
        <f>SUM(B6:B27)</f>
        <v>256</v>
      </c>
      <c r="C28" s="35">
        <f>SUM(C6:C27)</f>
        <v>344</v>
      </c>
      <c r="D28" s="35">
        <f>SUM(D6:D27)</f>
        <v>600</v>
      </c>
      <c r="E28" s="60">
        <v>100</v>
      </c>
      <c r="F28" s="36"/>
      <c r="G28" s="37" t="s">
        <v>36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37</v>
      </c>
      <c r="H29" s="40"/>
      <c r="I29" s="40"/>
      <c r="J29" s="40"/>
      <c r="K29" s="40"/>
    </row>
    <row r="30" spans="1:27" ht="18" customHeight="1" x14ac:dyDescent="0.15">
      <c r="A30" s="32"/>
      <c r="B30" s="61"/>
      <c r="C30" s="61"/>
      <c r="D30" s="26"/>
      <c r="E30" s="62"/>
      <c r="F30" s="36"/>
      <c r="G30" s="63" t="s">
        <v>38</v>
      </c>
      <c r="T30" s="64"/>
      <c r="U30" s="64"/>
      <c r="V30" s="64"/>
      <c r="W30" s="64"/>
      <c r="X30" s="64"/>
      <c r="Y30" s="64"/>
      <c r="Z30" s="64"/>
      <c r="AA30" s="64"/>
    </row>
    <row r="31" spans="1:27" ht="18" customHeight="1" x14ac:dyDescent="0.15">
      <c r="A31" s="32"/>
      <c r="B31" s="61"/>
      <c r="C31" s="61"/>
      <c r="D31" s="26"/>
      <c r="E31" s="62"/>
      <c r="F31" s="36"/>
      <c r="O31" s="64"/>
      <c r="P31" s="64"/>
      <c r="Q31" s="64"/>
      <c r="R31" s="64"/>
      <c r="S31" s="64"/>
    </row>
    <row r="32" spans="1:27" ht="18" customHeight="1" x14ac:dyDescent="0.15">
      <c r="A32" s="65"/>
      <c r="B32" s="61"/>
      <c r="C32" s="61"/>
      <c r="D32" s="26"/>
      <c r="E32" s="62"/>
      <c r="F32" s="36"/>
    </row>
    <row r="33" spans="1:15" ht="18" customHeight="1" x14ac:dyDescent="0.15">
      <c r="A33" s="65"/>
      <c r="B33" s="61"/>
      <c r="C33" s="61"/>
      <c r="D33" s="61"/>
      <c r="E33" s="66"/>
      <c r="F33" s="36"/>
    </row>
    <row r="34" spans="1:15" ht="18" customHeight="1" x14ac:dyDescent="0.15">
      <c r="B34" s="67"/>
      <c r="C34" s="67"/>
      <c r="D34" s="67"/>
      <c r="E34" s="67"/>
      <c r="F34" s="68"/>
    </row>
    <row r="35" spans="1:15" ht="11.25" customHeight="1" x14ac:dyDescent="0.15">
      <c r="F35" s="67"/>
      <c r="L35" s="67"/>
      <c r="M35" s="67"/>
      <c r="N35" s="67"/>
      <c r="O35" s="67"/>
    </row>
    <row r="37" spans="1:15" x14ac:dyDescent="0.15">
      <c r="G37" s="67"/>
      <c r="H37" s="67"/>
      <c r="I37" s="67"/>
      <c r="J37" s="67"/>
      <c r="K37" s="67"/>
    </row>
    <row r="41" spans="1:15" x14ac:dyDescent="0.15">
      <c r="D41" s="69"/>
    </row>
    <row r="45" spans="1:15" x14ac:dyDescent="0.15">
      <c r="I45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65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51</v>
      </c>
      <c r="B6" s="30">
        <v>101</v>
      </c>
      <c r="C6" s="30">
        <v>115</v>
      </c>
      <c r="D6" s="30">
        <f t="shared" ref="D6:D26" si="0">B6+C6</f>
        <v>216</v>
      </c>
      <c r="E6" s="31">
        <f t="shared" ref="E6:E26" si="1">ROUND(D6/$D$27,3)*100</f>
        <v>34.699999999999996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52</v>
      </c>
      <c r="B7" s="35">
        <v>42</v>
      </c>
      <c r="C7" s="35">
        <v>122</v>
      </c>
      <c r="D7" s="30">
        <f t="shared" si="0"/>
        <v>164</v>
      </c>
      <c r="E7" s="31">
        <f t="shared" si="1"/>
        <v>26.400000000000002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60</v>
      </c>
      <c r="B8" s="35">
        <v>11</v>
      </c>
      <c r="C8" s="35">
        <v>8</v>
      </c>
      <c r="D8" s="30">
        <f t="shared" si="0"/>
        <v>19</v>
      </c>
      <c r="E8" s="31">
        <f t="shared" si="1"/>
        <v>3.1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61</v>
      </c>
      <c r="B9" s="35">
        <v>0</v>
      </c>
      <c r="C9" s="35">
        <v>2</v>
      </c>
      <c r="D9" s="30">
        <f t="shared" si="0"/>
        <v>2</v>
      </c>
      <c r="E9" s="31">
        <f t="shared" si="1"/>
        <v>0.3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11</v>
      </c>
      <c r="B10" s="35">
        <v>10</v>
      </c>
      <c r="C10" s="35">
        <v>55</v>
      </c>
      <c r="D10" s="30">
        <f t="shared" si="0"/>
        <v>65</v>
      </c>
      <c r="E10" s="31">
        <f t="shared" si="1"/>
        <v>10.5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23</v>
      </c>
      <c r="B11" s="35">
        <v>11</v>
      </c>
      <c r="C11" s="35">
        <v>5</v>
      </c>
      <c r="D11" s="30">
        <f t="shared" si="0"/>
        <v>16</v>
      </c>
      <c r="E11" s="31">
        <f t="shared" si="1"/>
        <v>2.6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18</v>
      </c>
      <c r="B12" s="35">
        <v>3</v>
      </c>
      <c r="C12" s="35">
        <v>1</v>
      </c>
      <c r="D12" s="30">
        <f t="shared" si="0"/>
        <v>4</v>
      </c>
      <c r="E12" s="31">
        <f t="shared" si="1"/>
        <v>0.6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17</v>
      </c>
      <c r="B13" s="35">
        <v>3</v>
      </c>
      <c r="C13" s="35">
        <v>1</v>
      </c>
      <c r="D13" s="30">
        <f t="shared" si="0"/>
        <v>4</v>
      </c>
      <c r="E13" s="31">
        <f t="shared" si="1"/>
        <v>0.6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13</v>
      </c>
      <c r="B14" s="35">
        <v>61</v>
      </c>
      <c r="C14" s="35">
        <v>0</v>
      </c>
      <c r="D14" s="30">
        <f t="shared" si="0"/>
        <v>61</v>
      </c>
      <c r="E14" s="31">
        <f t="shared" si="1"/>
        <v>9.8000000000000007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55</v>
      </c>
      <c r="B15" s="35">
        <v>12</v>
      </c>
      <c r="C15" s="35">
        <v>8</v>
      </c>
      <c r="D15" s="30">
        <f t="shared" si="0"/>
        <v>20</v>
      </c>
      <c r="E15" s="31">
        <f t="shared" si="1"/>
        <v>3.2</v>
      </c>
      <c r="F15" s="36"/>
      <c r="G15" s="38"/>
      <c r="H15" s="33"/>
      <c r="I15" s="33"/>
      <c r="J15" s="33"/>
      <c r="K15" s="39"/>
      <c r="L15" s="21"/>
    </row>
    <row r="16" spans="1:33" ht="20.100000000000001" customHeight="1" thickBot="1" x14ac:dyDescent="0.2">
      <c r="A16" s="34" t="s">
        <v>20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42" t="s">
        <v>4</v>
      </c>
      <c r="H16" s="43" t="s">
        <v>5</v>
      </c>
      <c r="I16" s="43" t="s">
        <v>6</v>
      </c>
      <c r="J16" s="42" t="s">
        <v>7</v>
      </c>
      <c r="K16" s="44" t="s">
        <v>8</v>
      </c>
      <c r="L16" s="28"/>
      <c r="M16" s="40"/>
      <c r="N16" s="40"/>
      <c r="O16" s="41"/>
      <c r="P16" s="41"/>
    </row>
    <row r="17" spans="1:27" ht="20.100000000000001" customHeight="1" thickTop="1" x14ac:dyDescent="0.15">
      <c r="A17" s="34" t="s">
        <v>27</v>
      </c>
      <c r="B17" s="35">
        <v>0</v>
      </c>
      <c r="C17" s="35">
        <v>1</v>
      </c>
      <c r="D17" s="30">
        <f t="shared" si="0"/>
        <v>1</v>
      </c>
      <c r="E17" s="31">
        <f t="shared" si="1"/>
        <v>0.2</v>
      </c>
      <c r="F17" s="36"/>
      <c r="G17" s="45" t="s">
        <v>51</v>
      </c>
      <c r="H17" s="46">
        <v>101</v>
      </c>
      <c r="I17" s="46">
        <v>115</v>
      </c>
      <c r="J17" s="46">
        <v>216</v>
      </c>
      <c r="K17" s="47">
        <f t="shared" ref="K17:K25" si="2">ROUND(J17/$D$27,3)*100</f>
        <v>34.699999999999996</v>
      </c>
      <c r="L17" s="28"/>
    </row>
    <row r="18" spans="1:27" ht="20.100000000000001" customHeight="1" x14ac:dyDescent="0.15">
      <c r="A18" s="34" t="s">
        <v>15</v>
      </c>
      <c r="B18" s="35">
        <v>6</v>
      </c>
      <c r="C18" s="35">
        <v>0</v>
      </c>
      <c r="D18" s="30">
        <f t="shared" si="0"/>
        <v>6</v>
      </c>
      <c r="E18" s="31">
        <f t="shared" si="1"/>
        <v>1</v>
      </c>
      <c r="F18" s="36"/>
      <c r="G18" s="48" t="s">
        <v>52</v>
      </c>
      <c r="H18" s="49">
        <v>42</v>
      </c>
      <c r="I18" s="49">
        <v>122</v>
      </c>
      <c r="J18" s="46">
        <v>164</v>
      </c>
      <c r="K18" s="50">
        <f t="shared" si="2"/>
        <v>26.400000000000002</v>
      </c>
      <c r="L18" s="28"/>
    </row>
    <row r="19" spans="1:27" ht="20.100000000000001" customHeight="1" x14ac:dyDescent="0.15">
      <c r="A19" s="34" t="s">
        <v>16</v>
      </c>
      <c r="B19" s="35">
        <v>4</v>
      </c>
      <c r="C19" s="35">
        <v>2</v>
      </c>
      <c r="D19" s="30">
        <f t="shared" si="0"/>
        <v>6</v>
      </c>
      <c r="E19" s="31">
        <f t="shared" si="1"/>
        <v>1</v>
      </c>
      <c r="F19" s="36"/>
      <c r="G19" s="48" t="s">
        <v>11</v>
      </c>
      <c r="H19" s="49">
        <v>10</v>
      </c>
      <c r="I19" s="49">
        <v>55</v>
      </c>
      <c r="J19" s="46">
        <v>65</v>
      </c>
      <c r="K19" s="50">
        <f t="shared" si="2"/>
        <v>10.5</v>
      </c>
      <c r="L19" s="28"/>
    </row>
    <row r="20" spans="1:27" ht="20.100000000000001" customHeight="1" x14ac:dyDescent="0.15">
      <c r="A20" s="34" t="s">
        <v>24</v>
      </c>
      <c r="B20" s="35">
        <v>2</v>
      </c>
      <c r="C20" s="35">
        <v>1</v>
      </c>
      <c r="D20" s="30">
        <f t="shared" si="0"/>
        <v>3</v>
      </c>
      <c r="E20" s="31">
        <f t="shared" si="1"/>
        <v>0.5</v>
      </c>
      <c r="F20" s="36"/>
      <c r="G20" s="48" t="s">
        <v>13</v>
      </c>
      <c r="H20" s="49">
        <v>61</v>
      </c>
      <c r="I20" s="49"/>
      <c r="J20" s="46">
        <v>61</v>
      </c>
      <c r="K20" s="50">
        <f t="shared" si="2"/>
        <v>9.8000000000000007</v>
      </c>
      <c r="L20" s="28"/>
    </row>
    <row r="21" spans="1:27" ht="20.100000000000001" customHeight="1" x14ac:dyDescent="0.15">
      <c r="A21" s="34" t="s">
        <v>19</v>
      </c>
      <c r="B21" s="35">
        <v>2</v>
      </c>
      <c r="C21" s="35">
        <v>0</v>
      </c>
      <c r="D21" s="30">
        <f t="shared" si="0"/>
        <v>2</v>
      </c>
      <c r="E21" s="31">
        <f t="shared" si="1"/>
        <v>0.3</v>
      </c>
      <c r="F21" s="36"/>
      <c r="G21" s="48" t="s">
        <v>57</v>
      </c>
      <c r="H21" s="49">
        <v>14</v>
      </c>
      <c r="I21" s="49">
        <v>11</v>
      </c>
      <c r="J21" s="46">
        <v>25</v>
      </c>
      <c r="K21" s="50">
        <f t="shared" si="2"/>
        <v>4</v>
      </c>
    </row>
    <row r="22" spans="1:27" ht="20.100000000000001" customHeight="1" x14ac:dyDescent="0.15">
      <c r="A22" s="34" t="s">
        <v>56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48" t="s">
        <v>55</v>
      </c>
      <c r="H22" s="49">
        <v>12</v>
      </c>
      <c r="I22" s="49">
        <v>8</v>
      </c>
      <c r="J22" s="46">
        <v>20</v>
      </c>
      <c r="K22" s="50">
        <f t="shared" si="2"/>
        <v>3.2</v>
      </c>
    </row>
    <row r="23" spans="1:27" ht="20.100000000000001" customHeight="1" x14ac:dyDescent="0.15">
      <c r="A23" s="34" t="s">
        <v>57</v>
      </c>
      <c r="B23" s="35">
        <v>14</v>
      </c>
      <c r="C23" s="35">
        <v>11</v>
      </c>
      <c r="D23" s="30">
        <f t="shared" si="0"/>
        <v>25</v>
      </c>
      <c r="E23" s="31">
        <f t="shared" si="1"/>
        <v>4</v>
      </c>
      <c r="F23" s="36"/>
      <c r="G23" s="48" t="s">
        <v>60</v>
      </c>
      <c r="H23" s="49">
        <v>11</v>
      </c>
      <c r="I23" s="49">
        <v>8</v>
      </c>
      <c r="J23" s="46">
        <v>19</v>
      </c>
      <c r="K23" s="50">
        <f t="shared" si="2"/>
        <v>3.1</v>
      </c>
    </row>
    <row r="24" spans="1:27" ht="20.100000000000001" customHeight="1" x14ac:dyDescent="0.15">
      <c r="A24" s="34" t="s">
        <v>26</v>
      </c>
      <c r="B24" s="35">
        <v>0</v>
      </c>
      <c r="C24" s="35">
        <v>2</v>
      </c>
      <c r="D24" s="30">
        <f t="shared" si="0"/>
        <v>2</v>
      </c>
      <c r="E24" s="31">
        <f t="shared" si="1"/>
        <v>0.3</v>
      </c>
      <c r="F24" s="36"/>
      <c r="G24" s="48" t="s">
        <v>23</v>
      </c>
      <c r="H24" s="49">
        <v>11</v>
      </c>
      <c r="I24" s="49">
        <v>5</v>
      </c>
      <c r="J24" s="46">
        <v>16</v>
      </c>
      <c r="K24" s="50">
        <f t="shared" si="2"/>
        <v>2.6</v>
      </c>
    </row>
    <row r="25" spans="1:27" ht="20.100000000000001" customHeight="1" x14ac:dyDescent="0.15">
      <c r="A25" s="34" t="s">
        <v>22</v>
      </c>
      <c r="B25" s="35">
        <v>2</v>
      </c>
      <c r="C25" s="35">
        <v>0</v>
      </c>
      <c r="D25" s="30">
        <f t="shared" si="0"/>
        <v>2</v>
      </c>
      <c r="E25" s="31">
        <f t="shared" si="1"/>
        <v>0.3</v>
      </c>
      <c r="F25" s="36"/>
      <c r="G25" s="53" t="s">
        <v>33</v>
      </c>
      <c r="H25" s="54">
        <v>25</v>
      </c>
      <c r="I25" s="54">
        <v>11</v>
      </c>
      <c r="J25" s="55">
        <f>H25+I25</f>
        <v>36</v>
      </c>
      <c r="K25" s="56">
        <f t="shared" si="2"/>
        <v>5.8000000000000007</v>
      </c>
    </row>
    <row r="26" spans="1:27" ht="20.100000000000001" customHeight="1" x14ac:dyDescent="0.15">
      <c r="A26" s="51" t="s">
        <v>58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H26" s="57">
        <f>B27</f>
        <v>287</v>
      </c>
      <c r="I26" s="57">
        <f>C27</f>
        <v>335</v>
      </c>
      <c r="J26" s="57">
        <f>D27</f>
        <v>622</v>
      </c>
      <c r="K26" s="58">
        <f>SUM(K17:K25)</f>
        <v>100.09999999999998</v>
      </c>
    </row>
    <row r="27" spans="1:27" ht="18" customHeight="1" x14ac:dyDescent="0.15">
      <c r="A27" s="59" t="s">
        <v>35</v>
      </c>
      <c r="B27" s="35">
        <f>SUM(B6:B26)</f>
        <v>287</v>
      </c>
      <c r="C27" s="35">
        <f>SUM(C6:C26)</f>
        <v>335</v>
      </c>
      <c r="D27" s="35">
        <f>SUM(D6:D26)</f>
        <v>622</v>
      </c>
      <c r="E27" s="60">
        <f>SUM(E6:E26)</f>
        <v>100.09999999999997</v>
      </c>
      <c r="F27" s="36"/>
      <c r="G27" s="37" t="s">
        <v>36</v>
      </c>
      <c r="H27" s="40"/>
      <c r="I27" s="40"/>
      <c r="J27" s="40"/>
      <c r="K27" s="40"/>
    </row>
    <row r="28" spans="1:27" ht="18" customHeight="1" x14ac:dyDescent="0.15">
      <c r="A28" s="32"/>
      <c r="B28" s="61"/>
      <c r="C28" s="61"/>
      <c r="D28" s="26"/>
      <c r="E28" s="62"/>
      <c r="F28" s="36"/>
      <c r="G28" s="63" t="s">
        <v>37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66</v>
      </c>
      <c r="T29" s="64"/>
      <c r="U29" s="64"/>
      <c r="V29" s="64"/>
      <c r="W29" s="64"/>
      <c r="X29" s="64"/>
      <c r="Y29" s="64"/>
      <c r="Z29" s="64"/>
      <c r="AA29" s="64"/>
    </row>
    <row r="30" spans="1:27" ht="18" customHeight="1" x14ac:dyDescent="0.15">
      <c r="A30" s="32"/>
      <c r="B30" s="61"/>
      <c r="C30" s="61"/>
      <c r="D30" s="26"/>
      <c r="E30" s="62"/>
      <c r="F30" s="36"/>
      <c r="O30" s="64"/>
      <c r="P30" s="64"/>
      <c r="Q30" s="64"/>
      <c r="R30" s="64"/>
      <c r="S30" s="64"/>
    </row>
    <row r="31" spans="1:27" ht="18" customHeight="1" x14ac:dyDescent="0.15">
      <c r="A31" s="65"/>
      <c r="B31" s="61"/>
      <c r="C31" s="61"/>
      <c r="D31" s="26"/>
      <c r="E31" s="62"/>
      <c r="F31" s="36"/>
    </row>
    <row r="32" spans="1:27" ht="18" customHeight="1" x14ac:dyDescent="0.15">
      <c r="A32" s="65"/>
      <c r="B32" s="61"/>
      <c r="C32" s="61"/>
      <c r="D32" s="61"/>
      <c r="E32" s="66"/>
      <c r="F32" s="36"/>
    </row>
    <row r="33" spans="2:15" ht="18" customHeight="1" x14ac:dyDescent="0.15">
      <c r="B33" s="67"/>
      <c r="C33" s="67"/>
      <c r="D33" s="67"/>
      <c r="E33" s="67"/>
      <c r="F33" s="68"/>
    </row>
    <row r="34" spans="2:15" ht="11.25" customHeight="1" x14ac:dyDescent="0.15">
      <c r="F34" s="67"/>
      <c r="L34" s="67"/>
      <c r="M34" s="67"/>
      <c r="N34" s="67"/>
      <c r="O34" s="67"/>
    </row>
    <row r="36" spans="2:15" x14ac:dyDescent="0.15">
      <c r="G36" s="67"/>
      <c r="H36" s="67"/>
      <c r="I36" s="67"/>
      <c r="J36" s="67"/>
      <c r="K36" s="67"/>
    </row>
    <row r="40" spans="2:15" x14ac:dyDescent="0.15">
      <c r="D40" s="69"/>
    </row>
    <row r="44" spans="2:15" x14ac:dyDescent="0.15">
      <c r="I44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B1" zoomScale="85" zoomScaleNormal="85" workbookViewId="0">
      <selection activeCell="B1" sqref="B1:E1"/>
    </sheetView>
  </sheetViews>
  <sheetFormatPr defaultRowHeight="13.5" x14ac:dyDescent="0.15"/>
  <cols>
    <col min="1" max="1" width="8.125" hidden="1" customWidth="1"/>
    <col min="2" max="2" width="16.25" customWidth="1"/>
    <col min="3" max="6" width="8.125" customWidth="1"/>
    <col min="7" max="7" width="3.375" customWidth="1"/>
    <col min="8" max="8" width="3.3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4"/>
      <c r="B1" s="1" t="s">
        <v>0</v>
      </c>
      <c r="C1" s="2"/>
      <c r="D1" s="2"/>
      <c r="E1" s="3"/>
      <c r="F1" s="4"/>
      <c r="G1" s="4"/>
      <c r="H1" s="4"/>
      <c r="K1" s="5"/>
      <c r="N1" s="6"/>
      <c r="O1" s="6"/>
      <c r="P1" s="6"/>
    </row>
    <row r="2" spans="1:35" ht="18" customHeight="1" x14ac:dyDescent="0.15">
      <c r="A2" s="4"/>
      <c r="B2" s="4"/>
      <c r="C2" s="7"/>
      <c r="D2" s="7"/>
      <c r="E2" s="7"/>
      <c r="F2" s="4"/>
      <c r="G2" s="4"/>
      <c r="H2" s="4"/>
      <c r="K2" s="5"/>
      <c r="N2" s="6"/>
      <c r="O2" s="6"/>
      <c r="P2" s="6"/>
    </row>
    <row r="3" spans="1:35" ht="24" customHeight="1" x14ac:dyDescent="0.15">
      <c r="A3" s="75"/>
      <c r="B3" s="8" t="s">
        <v>1</v>
      </c>
      <c r="C3" s="9"/>
      <c r="D3" s="9"/>
      <c r="E3" s="10" t="s">
        <v>67</v>
      </c>
      <c r="F3" s="11"/>
      <c r="G3" s="75"/>
      <c r="H3" s="12"/>
      <c r="I3" s="12"/>
      <c r="J3" s="12"/>
      <c r="K3" s="12"/>
      <c r="L3" s="12"/>
      <c r="M3" s="12"/>
      <c r="N3" s="13"/>
      <c r="O3" s="13"/>
      <c r="P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6"/>
      <c r="AI3" s="15"/>
    </row>
    <row r="4" spans="1:35" ht="20.100000000000001" customHeight="1" x14ac:dyDescent="0.15">
      <c r="A4" s="76"/>
      <c r="B4" s="17" t="s">
        <v>3</v>
      </c>
      <c r="C4" s="17"/>
      <c r="D4" s="17"/>
      <c r="E4" s="17"/>
      <c r="F4" s="17"/>
      <c r="G4" s="18"/>
      <c r="H4" s="12"/>
      <c r="I4" s="18"/>
      <c r="J4" s="19"/>
      <c r="K4" s="19"/>
      <c r="L4" s="18"/>
      <c r="M4" s="20"/>
      <c r="AB4" s="21"/>
      <c r="AC4" s="21"/>
      <c r="AD4" s="21"/>
      <c r="AE4" s="21"/>
      <c r="AF4" s="21"/>
      <c r="AG4" s="21"/>
      <c r="AH4" s="21"/>
      <c r="AI4" s="15"/>
    </row>
    <row r="5" spans="1:35" ht="20.100000000000001" customHeight="1" x14ac:dyDescent="0.15">
      <c r="A5" s="77" t="s">
        <v>68</v>
      </c>
      <c r="B5" s="22" t="s">
        <v>4</v>
      </c>
      <c r="C5" s="23" t="s">
        <v>5</v>
      </c>
      <c r="D5" s="23" t="s">
        <v>6</v>
      </c>
      <c r="E5" s="22" t="s">
        <v>7</v>
      </c>
      <c r="F5" s="24" t="s">
        <v>8</v>
      </c>
      <c r="G5" s="20"/>
      <c r="I5" s="25"/>
      <c r="J5" s="26"/>
      <c r="K5" s="26"/>
      <c r="L5" s="26"/>
      <c r="M5" s="27"/>
      <c r="AB5" s="28"/>
      <c r="AC5" s="28"/>
      <c r="AD5" s="28"/>
      <c r="AE5" s="28"/>
      <c r="AF5" s="28"/>
      <c r="AG5" s="28"/>
      <c r="AH5" s="15"/>
      <c r="AI5" s="15"/>
    </row>
    <row r="6" spans="1:35" ht="20.100000000000001" customHeight="1" x14ac:dyDescent="0.15">
      <c r="A6" s="78">
        <f t="shared" ref="A6:A26" si="0">_xlfn.RANK.EQ(F6,                                                                                                                                                                                                            $F$6:$F$26)</f>
        <v>1</v>
      </c>
      <c r="B6" s="29" t="s">
        <v>51</v>
      </c>
      <c r="C6" s="30">
        <v>103</v>
      </c>
      <c r="D6" s="30">
        <v>117</v>
      </c>
      <c r="E6" s="30">
        <f t="shared" ref="E6:E26" si="1">C6+D6</f>
        <v>220</v>
      </c>
      <c r="F6" s="31">
        <f t="shared" ref="F6:F26" si="2">ROUND(E6/$E$27,3)*100</f>
        <v>32.9</v>
      </c>
      <c r="G6" s="27"/>
      <c r="I6" s="32"/>
      <c r="J6" s="33"/>
      <c r="K6" s="33"/>
      <c r="L6" s="26"/>
      <c r="M6" s="27"/>
      <c r="AB6" s="28"/>
      <c r="AC6" s="28"/>
      <c r="AD6" s="28"/>
      <c r="AE6" s="28"/>
      <c r="AF6" s="28"/>
      <c r="AG6" s="28"/>
      <c r="AH6" s="15"/>
      <c r="AI6" s="15"/>
    </row>
    <row r="7" spans="1:35" ht="20.100000000000001" customHeight="1" x14ac:dyDescent="0.15">
      <c r="A7" s="78">
        <f t="shared" si="0"/>
        <v>2</v>
      </c>
      <c r="B7" s="34" t="s">
        <v>52</v>
      </c>
      <c r="C7" s="35">
        <v>41</v>
      </c>
      <c r="D7" s="35">
        <v>119</v>
      </c>
      <c r="E7" s="30">
        <f t="shared" si="1"/>
        <v>160</v>
      </c>
      <c r="F7" s="31">
        <f t="shared" si="2"/>
        <v>24</v>
      </c>
      <c r="G7" s="62"/>
      <c r="H7" s="36"/>
      <c r="I7" s="32"/>
      <c r="J7" s="33"/>
      <c r="K7" s="33"/>
      <c r="L7" s="26"/>
      <c r="M7" s="27"/>
      <c r="AB7" s="28"/>
      <c r="AC7" s="28"/>
      <c r="AD7" s="28"/>
      <c r="AE7" s="28"/>
      <c r="AF7" s="28"/>
      <c r="AG7" s="28"/>
      <c r="AH7" s="15"/>
      <c r="AI7" s="15"/>
    </row>
    <row r="8" spans="1:35" ht="20.100000000000001" customHeight="1" x14ac:dyDescent="0.15">
      <c r="A8" s="78">
        <f t="shared" si="0"/>
        <v>7</v>
      </c>
      <c r="B8" s="34" t="s">
        <v>60</v>
      </c>
      <c r="C8" s="35">
        <v>11</v>
      </c>
      <c r="D8" s="35">
        <v>7</v>
      </c>
      <c r="E8" s="30">
        <f t="shared" si="1"/>
        <v>18</v>
      </c>
      <c r="F8" s="31">
        <f t="shared" si="2"/>
        <v>2.7</v>
      </c>
      <c r="G8" s="62"/>
      <c r="H8" s="36"/>
      <c r="I8" s="32"/>
      <c r="J8" s="33"/>
      <c r="K8" s="33"/>
      <c r="L8" s="26"/>
      <c r="M8" s="27"/>
      <c r="AB8" s="28"/>
      <c r="AC8" s="28"/>
      <c r="AD8" s="28"/>
      <c r="AE8" s="28"/>
      <c r="AF8" s="28"/>
      <c r="AG8" s="28"/>
      <c r="AH8" s="15"/>
      <c r="AI8" s="15"/>
    </row>
    <row r="9" spans="1:35" ht="20.100000000000001" customHeight="1" x14ac:dyDescent="0.15">
      <c r="A9" s="78">
        <f t="shared" si="0"/>
        <v>18</v>
      </c>
      <c r="B9" s="34" t="s">
        <v>61</v>
      </c>
      <c r="C9" s="35">
        <v>0</v>
      </c>
      <c r="D9" s="35">
        <v>1</v>
      </c>
      <c r="E9" s="30">
        <f t="shared" si="1"/>
        <v>1</v>
      </c>
      <c r="F9" s="31">
        <f t="shared" si="2"/>
        <v>0.1</v>
      </c>
      <c r="G9" s="62"/>
      <c r="H9" s="36"/>
      <c r="I9" s="32"/>
      <c r="J9" s="33"/>
      <c r="K9" s="33"/>
      <c r="L9" s="26"/>
      <c r="M9" s="27"/>
      <c r="AB9" s="28"/>
      <c r="AC9" s="28"/>
      <c r="AD9" s="28"/>
      <c r="AE9" s="28"/>
      <c r="AF9" s="28"/>
      <c r="AG9" s="28"/>
      <c r="AH9" s="28"/>
      <c r="AI9" s="15"/>
    </row>
    <row r="10" spans="1:35" ht="20.100000000000001" customHeight="1" x14ac:dyDescent="0.15">
      <c r="A10" s="78">
        <f t="shared" si="0"/>
        <v>4</v>
      </c>
      <c r="B10" s="34" t="s">
        <v>11</v>
      </c>
      <c r="C10" s="35">
        <v>10</v>
      </c>
      <c r="D10" s="35">
        <v>54</v>
      </c>
      <c r="E10" s="30">
        <f t="shared" si="1"/>
        <v>64</v>
      </c>
      <c r="F10" s="31">
        <f t="shared" si="2"/>
        <v>9.6</v>
      </c>
      <c r="G10" s="62"/>
      <c r="H10" s="36"/>
      <c r="I10" s="32"/>
      <c r="J10" s="33"/>
      <c r="K10" s="33"/>
      <c r="L10" s="26"/>
      <c r="M10" s="27"/>
    </row>
    <row r="11" spans="1:35" ht="20.100000000000001" customHeight="1" x14ac:dyDescent="0.15">
      <c r="A11" s="78">
        <f t="shared" si="0"/>
        <v>8</v>
      </c>
      <c r="B11" s="34" t="s">
        <v>23</v>
      </c>
      <c r="C11" s="35">
        <v>8</v>
      </c>
      <c r="D11" s="35">
        <v>2</v>
      </c>
      <c r="E11" s="30">
        <f t="shared" si="1"/>
        <v>10</v>
      </c>
      <c r="F11" s="31">
        <f t="shared" si="2"/>
        <v>1.5</v>
      </c>
      <c r="G11" s="62"/>
      <c r="H11" s="36"/>
      <c r="I11" s="32"/>
      <c r="J11" s="33"/>
      <c r="K11" s="33"/>
      <c r="L11" s="26"/>
      <c r="M11" s="27"/>
      <c r="N11" s="37"/>
      <c r="O11" s="37"/>
      <c r="P11" s="37"/>
      <c r="Q11" s="37"/>
      <c r="R11" s="37"/>
      <c r="S11" s="37"/>
      <c r="T11" s="37"/>
    </row>
    <row r="12" spans="1:35" ht="20.100000000000001" customHeight="1" x14ac:dyDescent="0.15">
      <c r="A12" s="78">
        <f t="shared" si="0"/>
        <v>12</v>
      </c>
      <c r="B12" s="34" t="s">
        <v>18</v>
      </c>
      <c r="C12" s="35">
        <v>3</v>
      </c>
      <c r="D12" s="35">
        <v>1</v>
      </c>
      <c r="E12" s="30">
        <f t="shared" si="1"/>
        <v>4</v>
      </c>
      <c r="F12" s="31">
        <f t="shared" si="2"/>
        <v>0.6</v>
      </c>
      <c r="G12" s="62"/>
      <c r="H12" s="36"/>
      <c r="I12" s="32"/>
      <c r="J12" s="33"/>
      <c r="K12" s="33"/>
      <c r="L12" s="26"/>
      <c r="M12" s="27"/>
      <c r="N12" s="37"/>
      <c r="O12" s="37"/>
      <c r="P12" s="37"/>
      <c r="Q12" s="37"/>
      <c r="R12" s="37"/>
      <c r="S12" s="37"/>
      <c r="T12" s="37"/>
    </row>
    <row r="13" spans="1:35" ht="20.100000000000001" customHeight="1" x14ac:dyDescent="0.15">
      <c r="A13" s="78">
        <f t="shared" si="0"/>
        <v>12</v>
      </c>
      <c r="B13" s="34" t="s">
        <v>17</v>
      </c>
      <c r="C13" s="35">
        <v>3</v>
      </c>
      <c r="D13" s="35">
        <v>1</v>
      </c>
      <c r="E13" s="30">
        <f t="shared" si="1"/>
        <v>4</v>
      </c>
      <c r="F13" s="31">
        <f t="shared" si="2"/>
        <v>0.6</v>
      </c>
      <c r="G13" s="62"/>
      <c r="H13" s="36"/>
      <c r="I13" s="32"/>
      <c r="J13" s="33"/>
      <c r="K13" s="33"/>
      <c r="L13" s="26"/>
      <c r="M13" s="27"/>
    </row>
    <row r="14" spans="1:35" ht="20.100000000000001" customHeight="1" x14ac:dyDescent="0.15">
      <c r="A14" s="78">
        <f t="shared" si="0"/>
        <v>3</v>
      </c>
      <c r="B14" s="34" t="s">
        <v>13</v>
      </c>
      <c r="C14" s="35">
        <v>99</v>
      </c>
      <c r="D14" s="35">
        <v>1</v>
      </c>
      <c r="E14" s="30">
        <f t="shared" si="1"/>
        <v>100</v>
      </c>
      <c r="F14" s="31">
        <f t="shared" si="2"/>
        <v>15</v>
      </c>
      <c r="G14" s="62"/>
      <c r="H14" s="36"/>
      <c r="I14" s="38"/>
      <c r="J14" s="33"/>
      <c r="K14" s="33"/>
      <c r="L14" s="33"/>
      <c r="M14" s="39"/>
    </row>
    <row r="15" spans="1:35" ht="20.100000000000001" customHeight="1" x14ac:dyDescent="0.15">
      <c r="A15" s="78">
        <f t="shared" si="0"/>
        <v>5</v>
      </c>
      <c r="B15" s="34" t="s">
        <v>55</v>
      </c>
      <c r="C15" s="35">
        <v>18</v>
      </c>
      <c r="D15" s="35">
        <v>12</v>
      </c>
      <c r="E15" s="30">
        <f t="shared" si="1"/>
        <v>30</v>
      </c>
      <c r="F15" s="31">
        <f t="shared" si="2"/>
        <v>4.5</v>
      </c>
      <c r="G15" s="62"/>
      <c r="H15" s="36"/>
      <c r="I15" s="38"/>
      <c r="J15" s="33"/>
      <c r="K15" s="33"/>
      <c r="L15" s="33"/>
      <c r="M15" s="39"/>
      <c r="N15" s="21"/>
    </row>
    <row r="16" spans="1:35" ht="20.100000000000001" customHeight="1" thickBot="1" x14ac:dyDescent="0.2">
      <c r="A16" s="78">
        <f t="shared" si="0"/>
        <v>15</v>
      </c>
      <c r="B16" s="34" t="s">
        <v>20</v>
      </c>
      <c r="C16" s="35">
        <v>2</v>
      </c>
      <c r="D16" s="35">
        <v>0</v>
      </c>
      <c r="E16" s="30">
        <f t="shared" si="1"/>
        <v>2</v>
      </c>
      <c r="F16" s="31">
        <f t="shared" si="2"/>
        <v>0.3</v>
      </c>
      <c r="G16" s="62"/>
      <c r="H16" s="79" t="s">
        <v>69</v>
      </c>
      <c r="I16" s="42" t="s">
        <v>4</v>
      </c>
      <c r="J16" s="43" t="s">
        <v>5</v>
      </c>
      <c r="K16" s="43" t="s">
        <v>6</v>
      </c>
      <c r="L16" s="42" t="s">
        <v>7</v>
      </c>
      <c r="M16" s="44" t="s">
        <v>8</v>
      </c>
      <c r="N16" s="28"/>
      <c r="O16" s="40"/>
      <c r="P16" s="40"/>
      <c r="Q16" s="41"/>
      <c r="R16" s="41"/>
    </row>
    <row r="17" spans="1:29" ht="20.100000000000001" customHeight="1" thickTop="1" x14ac:dyDescent="0.15">
      <c r="A17" s="78">
        <f t="shared" si="0"/>
        <v>18</v>
      </c>
      <c r="B17" s="34" t="s">
        <v>27</v>
      </c>
      <c r="C17" s="35">
        <v>0</v>
      </c>
      <c r="D17" s="35">
        <v>1</v>
      </c>
      <c r="E17" s="30">
        <f t="shared" si="1"/>
        <v>1</v>
      </c>
      <c r="F17" s="31">
        <f t="shared" si="2"/>
        <v>0.1</v>
      </c>
      <c r="G17" s="62"/>
      <c r="H17" s="80">
        <v>1</v>
      </c>
      <c r="I17" s="45" t="str">
        <f>VLOOKUP($H17,$A$6:$F$26,2,FALSE)</f>
        <v>韓国</v>
      </c>
      <c r="J17" s="46">
        <f>VLOOKUP($H17,$A$6:$F$26,3,FALSE)</f>
        <v>103</v>
      </c>
      <c r="K17" s="46">
        <f>VLOOKUP($H17,$A$6:$F$26,4,FALSE)</f>
        <v>117</v>
      </c>
      <c r="L17" s="46">
        <f>VLOOKUP($H17,$A$6:$F$26,5,FALSE)</f>
        <v>220</v>
      </c>
      <c r="M17" s="47">
        <f>VLOOKUP($H17,$A$6:$F$26,6,FALSE)</f>
        <v>32.9</v>
      </c>
      <c r="N17" s="28"/>
    </row>
    <row r="18" spans="1:29" ht="20.100000000000001" customHeight="1" x14ac:dyDescent="0.15">
      <c r="A18" s="78">
        <f t="shared" si="0"/>
        <v>10</v>
      </c>
      <c r="B18" s="34" t="s">
        <v>15</v>
      </c>
      <c r="C18" s="35">
        <v>6</v>
      </c>
      <c r="D18" s="35">
        <v>0</v>
      </c>
      <c r="E18" s="30">
        <f t="shared" si="1"/>
        <v>6</v>
      </c>
      <c r="F18" s="31">
        <f t="shared" si="2"/>
        <v>0.89999999999999991</v>
      </c>
      <c r="G18" s="62"/>
      <c r="H18" s="80">
        <v>2</v>
      </c>
      <c r="I18" s="48" t="str">
        <f t="shared" ref="I18:I24" si="3">VLOOKUP($H18,$A$6:$F$26,2,FALSE)</f>
        <v>中国</v>
      </c>
      <c r="J18" s="49">
        <f t="shared" ref="J18:J24" si="4">VLOOKUP($H18,$A$6:$F$26,3,FALSE)</f>
        <v>41</v>
      </c>
      <c r="K18" s="49">
        <f t="shared" ref="K18:K24" si="5">VLOOKUP($H18,$A$6:$F$26,4,FALSE)</f>
        <v>119</v>
      </c>
      <c r="L18" s="46">
        <f t="shared" ref="L18:L24" si="6">VLOOKUP($H18,$A$6:$F$26,5,FALSE)</f>
        <v>160</v>
      </c>
      <c r="M18" s="50">
        <f t="shared" ref="M18:M24" si="7">VLOOKUP($H18,$A$6:$F$26,6,FALSE)</f>
        <v>24</v>
      </c>
      <c r="N18" s="28"/>
    </row>
    <row r="19" spans="1:29" ht="20.100000000000001" customHeight="1" x14ac:dyDescent="0.15">
      <c r="A19" s="78">
        <f t="shared" si="0"/>
        <v>10</v>
      </c>
      <c r="B19" s="34" t="s">
        <v>16</v>
      </c>
      <c r="C19" s="35">
        <v>4</v>
      </c>
      <c r="D19" s="35">
        <v>2</v>
      </c>
      <c r="E19" s="30">
        <f t="shared" si="1"/>
        <v>6</v>
      </c>
      <c r="F19" s="31">
        <f t="shared" si="2"/>
        <v>0.89999999999999991</v>
      </c>
      <c r="G19" s="62"/>
      <c r="H19" s="80">
        <v>3</v>
      </c>
      <c r="I19" s="48" t="str">
        <f t="shared" si="3"/>
        <v>インドネシア</v>
      </c>
      <c r="J19" s="49">
        <f t="shared" si="4"/>
        <v>99</v>
      </c>
      <c r="K19" s="49">
        <f t="shared" si="5"/>
        <v>1</v>
      </c>
      <c r="L19" s="46">
        <f t="shared" si="6"/>
        <v>100</v>
      </c>
      <c r="M19" s="50">
        <f t="shared" si="7"/>
        <v>15</v>
      </c>
      <c r="N19" s="28"/>
    </row>
    <row r="20" spans="1:29" ht="20.100000000000001" customHeight="1" x14ac:dyDescent="0.15">
      <c r="A20" s="78">
        <f t="shared" si="0"/>
        <v>12</v>
      </c>
      <c r="B20" s="34" t="s">
        <v>24</v>
      </c>
      <c r="C20" s="35">
        <v>2</v>
      </c>
      <c r="D20" s="35">
        <v>2</v>
      </c>
      <c r="E20" s="30">
        <f t="shared" si="1"/>
        <v>4</v>
      </c>
      <c r="F20" s="31">
        <f t="shared" si="2"/>
        <v>0.6</v>
      </c>
      <c r="G20" s="62"/>
      <c r="H20" s="80">
        <v>4</v>
      </c>
      <c r="I20" s="48" t="str">
        <f t="shared" si="3"/>
        <v>フィリピン</v>
      </c>
      <c r="J20" s="49">
        <f t="shared" si="4"/>
        <v>10</v>
      </c>
      <c r="K20" s="49">
        <f t="shared" si="5"/>
        <v>54</v>
      </c>
      <c r="L20" s="46">
        <f t="shared" si="6"/>
        <v>64</v>
      </c>
      <c r="M20" s="50">
        <f t="shared" si="7"/>
        <v>9.6</v>
      </c>
      <c r="N20" s="28"/>
    </row>
    <row r="21" spans="1:29" ht="20.100000000000001" customHeight="1" x14ac:dyDescent="0.15">
      <c r="A21" s="78">
        <f t="shared" si="0"/>
        <v>15</v>
      </c>
      <c r="B21" s="34" t="s">
        <v>19</v>
      </c>
      <c r="C21" s="35">
        <v>2</v>
      </c>
      <c r="D21" s="35">
        <v>0</v>
      </c>
      <c r="E21" s="30">
        <f t="shared" si="1"/>
        <v>2</v>
      </c>
      <c r="F21" s="31">
        <f t="shared" si="2"/>
        <v>0.3</v>
      </c>
      <c r="G21" s="62"/>
      <c r="H21" s="80">
        <v>5</v>
      </c>
      <c r="I21" s="48" t="str">
        <f t="shared" si="3"/>
        <v>ベトナム</v>
      </c>
      <c r="J21" s="49">
        <f t="shared" si="4"/>
        <v>18</v>
      </c>
      <c r="K21" s="49">
        <f t="shared" si="5"/>
        <v>12</v>
      </c>
      <c r="L21" s="46">
        <f t="shared" si="6"/>
        <v>30</v>
      </c>
      <c r="M21" s="50">
        <f t="shared" si="7"/>
        <v>4.5</v>
      </c>
    </row>
    <row r="22" spans="1:29" ht="20.100000000000001" customHeight="1" x14ac:dyDescent="0.15">
      <c r="A22" s="78">
        <f t="shared" si="0"/>
        <v>18</v>
      </c>
      <c r="B22" s="34" t="s">
        <v>56</v>
      </c>
      <c r="C22" s="35">
        <v>0</v>
      </c>
      <c r="D22" s="35">
        <v>1</v>
      </c>
      <c r="E22" s="30">
        <f t="shared" si="1"/>
        <v>1</v>
      </c>
      <c r="F22" s="31">
        <f t="shared" si="2"/>
        <v>0.1</v>
      </c>
      <c r="G22" s="62"/>
      <c r="H22" s="80">
        <v>6</v>
      </c>
      <c r="I22" s="48" t="str">
        <f t="shared" si="3"/>
        <v>朝鮮</v>
      </c>
      <c r="J22" s="49">
        <f t="shared" si="4"/>
        <v>14</v>
      </c>
      <c r="K22" s="49">
        <f t="shared" si="5"/>
        <v>10</v>
      </c>
      <c r="L22" s="46">
        <f t="shared" si="6"/>
        <v>24</v>
      </c>
      <c r="M22" s="50">
        <f t="shared" si="7"/>
        <v>3.5999999999999996</v>
      </c>
    </row>
    <row r="23" spans="1:29" ht="20.100000000000001" customHeight="1" x14ac:dyDescent="0.15">
      <c r="A23" s="78">
        <f t="shared" si="0"/>
        <v>6</v>
      </c>
      <c r="B23" s="34" t="s">
        <v>57</v>
      </c>
      <c r="C23" s="35">
        <v>14</v>
      </c>
      <c r="D23" s="35">
        <v>10</v>
      </c>
      <c r="E23" s="30">
        <f t="shared" si="1"/>
        <v>24</v>
      </c>
      <c r="F23" s="31">
        <f t="shared" si="2"/>
        <v>3.5999999999999996</v>
      </c>
      <c r="G23" s="62"/>
      <c r="H23" s="80">
        <v>7</v>
      </c>
      <c r="I23" s="48" t="str">
        <f t="shared" si="3"/>
        <v>米国</v>
      </c>
      <c r="J23" s="49">
        <f t="shared" si="4"/>
        <v>11</v>
      </c>
      <c r="K23" s="49">
        <f t="shared" si="5"/>
        <v>7</v>
      </c>
      <c r="L23" s="46">
        <f t="shared" si="6"/>
        <v>18</v>
      </c>
      <c r="M23" s="50">
        <f t="shared" si="7"/>
        <v>2.7</v>
      </c>
    </row>
    <row r="24" spans="1:29" ht="20.100000000000001" customHeight="1" x14ac:dyDescent="0.15">
      <c r="A24" s="78">
        <f t="shared" si="0"/>
        <v>15</v>
      </c>
      <c r="B24" s="34" t="s">
        <v>26</v>
      </c>
      <c r="C24" s="35">
        <v>0</v>
      </c>
      <c r="D24" s="35">
        <v>2</v>
      </c>
      <c r="E24" s="30">
        <f t="shared" si="1"/>
        <v>2</v>
      </c>
      <c r="F24" s="31">
        <f t="shared" si="2"/>
        <v>0.3</v>
      </c>
      <c r="G24" s="62"/>
      <c r="H24" s="80">
        <v>8</v>
      </c>
      <c r="I24" s="48" t="str">
        <f t="shared" si="3"/>
        <v>タイ</v>
      </c>
      <c r="J24" s="49">
        <f t="shared" si="4"/>
        <v>8</v>
      </c>
      <c r="K24" s="49">
        <f t="shared" si="5"/>
        <v>2</v>
      </c>
      <c r="L24" s="46">
        <f t="shared" si="6"/>
        <v>10</v>
      </c>
      <c r="M24" s="50">
        <f t="shared" si="7"/>
        <v>1.5</v>
      </c>
    </row>
    <row r="25" spans="1:29" ht="20.100000000000001" customHeight="1" x14ac:dyDescent="0.15">
      <c r="A25" s="78">
        <f t="shared" si="0"/>
        <v>9</v>
      </c>
      <c r="B25" s="34" t="s">
        <v>22</v>
      </c>
      <c r="C25" s="35">
        <v>8</v>
      </c>
      <c r="D25" s="35">
        <v>0</v>
      </c>
      <c r="E25" s="30">
        <f t="shared" si="1"/>
        <v>8</v>
      </c>
      <c r="F25" s="31">
        <f t="shared" si="2"/>
        <v>1.2</v>
      </c>
      <c r="G25" s="62"/>
      <c r="H25" s="81"/>
      <c r="I25" s="53" t="s">
        <v>33</v>
      </c>
      <c r="J25" s="54">
        <f>J26-SUM(J17:J24)</f>
        <v>31</v>
      </c>
      <c r="K25" s="54">
        <f>K26-SUM(K17:K24)</f>
        <v>11</v>
      </c>
      <c r="L25" s="55">
        <f>L26-SUM(L17:L24)</f>
        <v>42</v>
      </c>
      <c r="M25" s="56">
        <f>ROUND(L25/$E$27,3)*100</f>
        <v>6.3</v>
      </c>
    </row>
    <row r="26" spans="1:29" ht="20.100000000000001" customHeight="1" x14ac:dyDescent="0.15">
      <c r="A26" s="78">
        <f t="shared" si="0"/>
        <v>18</v>
      </c>
      <c r="B26" s="51" t="s">
        <v>58</v>
      </c>
      <c r="C26" s="52">
        <v>1</v>
      </c>
      <c r="D26" s="52">
        <v>0</v>
      </c>
      <c r="E26" s="52">
        <f t="shared" si="1"/>
        <v>1</v>
      </c>
      <c r="F26" s="52">
        <f t="shared" si="2"/>
        <v>0.1</v>
      </c>
      <c r="G26" s="82"/>
      <c r="H26" s="36"/>
      <c r="J26" s="57">
        <f>C27</f>
        <v>335</v>
      </c>
      <c r="K26" s="57">
        <f>D27</f>
        <v>333</v>
      </c>
      <c r="L26" s="57">
        <f>E27</f>
        <v>668</v>
      </c>
      <c r="M26" s="58">
        <f>SUM(M17:M25)</f>
        <v>100.1</v>
      </c>
    </row>
    <row r="27" spans="1:29" ht="18" customHeight="1" x14ac:dyDescent="0.15">
      <c r="A27" s="66"/>
      <c r="B27" s="59" t="s">
        <v>35</v>
      </c>
      <c r="C27" s="35">
        <f>SUM(C6:C26)</f>
        <v>335</v>
      </c>
      <c r="D27" s="35">
        <f>SUM(D6:D26)</f>
        <v>333</v>
      </c>
      <c r="E27" s="35">
        <f>SUM(E6:E26)</f>
        <v>668</v>
      </c>
      <c r="F27" s="60">
        <f>SUM(F6:F26)</f>
        <v>99.899999999999963</v>
      </c>
      <c r="G27" s="66"/>
      <c r="H27" s="36"/>
      <c r="I27" s="37" t="s">
        <v>36</v>
      </c>
      <c r="J27" s="40"/>
      <c r="K27" s="40"/>
      <c r="L27" s="40"/>
      <c r="M27" s="40"/>
    </row>
    <row r="28" spans="1:29" ht="18" customHeight="1" x14ac:dyDescent="0.15">
      <c r="A28" s="62"/>
      <c r="B28" s="32"/>
      <c r="C28" s="61"/>
      <c r="D28" s="61"/>
      <c r="E28" s="26"/>
      <c r="F28" s="62"/>
      <c r="G28" s="62"/>
      <c r="H28" s="36"/>
      <c r="I28" s="63" t="s">
        <v>37</v>
      </c>
      <c r="J28" s="40"/>
      <c r="K28" s="40"/>
      <c r="L28" s="40"/>
      <c r="M28" s="40"/>
    </row>
    <row r="29" spans="1:29" ht="18" customHeight="1" x14ac:dyDescent="0.15">
      <c r="A29" s="62"/>
      <c r="B29" s="32"/>
      <c r="C29" s="61"/>
      <c r="D29" s="61"/>
      <c r="E29" s="26"/>
      <c r="F29" s="62"/>
      <c r="G29" s="62"/>
      <c r="H29" s="36"/>
      <c r="I29" s="63" t="s">
        <v>38</v>
      </c>
      <c r="V29" s="64"/>
      <c r="W29" s="64"/>
      <c r="X29" s="64"/>
      <c r="Y29" s="64"/>
      <c r="Z29" s="64"/>
      <c r="AA29" s="64"/>
      <c r="AB29" s="64"/>
      <c r="AC29" s="64"/>
    </row>
    <row r="30" spans="1:29" ht="18" customHeight="1" x14ac:dyDescent="0.15">
      <c r="A30" s="62"/>
      <c r="B30" s="32"/>
      <c r="C30" s="61"/>
      <c r="D30" s="61"/>
      <c r="E30" s="26"/>
      <c r="F30" s="62"/>
      <c r="G30" s="62"/>
      <c r="H30" s="36"/>
      <c r="Q30" s="64"/>
      <c r="R30" s="64"/>
      <c r="S30" s="64"/>
      <c r="T30" s="64"/>
      <c r="U30" s="64"/>
    </row>
    <row r="31" spans="1:29" ht="18" customHeight="1" x14ac:dyDescent="0.15">
      <c r="A31" s="62"/>
      <c r="B31" s="65"/>
      <c r="C31" s="61"/>
      <c r="D31" s="61"/>
      <c r="E31" s="26"/>
      <c r="F31" s="62"/>
      <c r="G31" s="62"/>
      <c r="H31" s="36"/>
    </row>
    <row r="32" spans="1:29" ht="18" customHeight="1" x14ac:dyDescent="0.15">
      <c r="A32" s="66"/>
      <c r="B32" s="65"/>
      <c r="C32" s="61"/>
      <c r="D32" s="61"/>
      <c r="E32" s="61"/>
      <c r="F32" s="66"/>
      <c r="G32" s="66"/>
      <c r="H32" s="36"/>
    </row>
    <row r="33" spans="1:17" ht="18" customHeight="1" x14ac:dyDescent="0.15">
      <c r="A33" s="67"/>
      <c r="C33" s="67"/>
      <c r="D33" s="67"/>
      <c r="E33" s="67"/>
      <c r="F33" s="67"/>
      <c r="G33" s="67"/>
      <c r="H33" s="68"/>
    </row>
    <row r="34" spans="1:17" ht="11.25" customHeight="1" x14ac:dyDescent="0.15">
      <c r="H34" s="67"/>
      <c r="N34" s="67"/>
      <c r="O34" s="67"/>
      <c r="P34" s="67"/>
      <c r="Q34" s="67"/>
    </row>
    <row r="36" spans="1:17" x14ac:dyDescent="0.15">
      <c r="I36" s="67"/>
      <c r="J36" s="67"/>
      <c r="K36" s="67"/>
      <c r="L36" s="67"/>
      <c r="M36" s="67"/>
    </row>
    <row r="40" spans="1:17" x14ac:dyDescent="0.15">
      <c r="E40" s="69"/>
    </row>
    <row r="44" spans="1:17" x14ac:dyDescent="0.15">
      <c r="K44" s="70"/>
    </row>
  </sheetData>
  <mergeCells count="5">
    <mergeCell ref="B1:E1"/>
    <mergeCell ref="B3:D3"/>
    <mergeCell ref="E3:F3"/>
    <mergeCell ref="N3:O3"/>
    <mergeCell ref="B4:F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abSelected="1" topLeftCell="B1" zoomScale="85" zoomScaleNormal="85" workbookViewId="0">
      <selection activeCell="B1" sqref="B1:E1"/>
    </sheetView>
  </sheetViews>
  <sheetFormatPr defaultRowHeight="13.5" x14ac:dyDescent="0.15"/>
  <cols>
    <col min="1" max="1" width="3.37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4"/>
      <c r="B1" s="1" t="s">
        <v>0</v>
      </c>
      <c r="C1" s="2"/>
      <c r="D1" s="2"/>
      <c r="E1" s="3"/>
      <c r="F1" s="4"/>
      <c r="G1" s="4"/>
      <c r="H1" s="4"/>
      <c r="K1" s="5"/>
      <c r="N1" s="6"/>
      <c r="O1" s="6"/>
      <c r="P1" s="6"/>
    </row>
    <row r="2" spans="1:35" ht="18" customHeight="1" x14ac:dyDescent="0.15">
      <c r="A2" s="4"/>
      <c r="B2" s="4"/>
      <c r="C2" s="7"/>
      <c r="D2" s="7"/>
      <c r="E2" s="7"/>
      <c r="F2" s="4"/>
      <c r="G2" s="4"/>
      <c r="H2" s="4"/>
      <c r="K2" s="5"/>
      <c r="N2" s="6"/>
      <c r="O2" s="6"/>
      <c r="P2" s="6"/>
    </row>
    <row r="3" spans="1:35" ht="24" customHeight="1" x14ac:dyDescent="0.15">
      <c r="A3" s="75"/>
      <c r="B3" s="8" t="s">
        <v>1</v>
      </c>
      <c r="C3" s="9"/>
      <c r="D3" s="9"/>
      <c r="E3" s="10" t="s">
        <v>70</v>
      </c>
      <c r="F3" s="11"/>
      <c r="G3" s="75"/>
      <c r="H3" s="12"/>
      <c r="I3" s="12"/>
      <c r="J3" s="12"/>
      <c r="K3" s="12"/>
      <c r="L3" s="12"/>
      <c r="M3" s="12"/>
      <c r="N3" s="13"/>
      <c r="O3" s="13"/>
      <c r="P3" s="14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6"/>
      <c r="AI3" s="15"/>
    </row>
    <row r="4" spans="1:35" ht="20.100000000000001" customHeight="1" x14ac:dyDescent="0.15">
      <c r="A4" s="76"/>
      <c r="B4" s="17" t="s">
        <v>3</v>
      </c>
      <c r="C4" s="17"/>
      <c r="D4" s="17"/>
      <c r="E4" s="17"/>
      <c r="F4" s="17"/>
      <c r="G4" s="18"/>
      <c r="H4" s="12"/>
      <c r="I4" s="18"/>
      <c r="J4" s="19"/>
      <c r="K4" s="19"/>
      <c r="L4" s="18"/>
      <c r="M4" s="20"/>
      <c r="AB4" s="21"/>
      <c r="AC4" s="21"/>
      <c r="AD4" s="21"/>
      <c r="AE4" s="21"/>
      <c r="AF4" s="21"/>
      <c r="AG4" s="21"/>
      <c r="AH4" s="21"/>
      <c r="AI4" s="15"/>
    </row>
    <row r="5" spans="1:35" ht="20.100000000000001" customHeight="1" x14ac:dyDescent="0.15">
      <c r="A5" s="77" t="s">
        <v>68</v>
      </c>
      <c r="B5" s="22" t="s">
        <v>4</v>
      </c>
      <c r="C5" s="23" t="s">
        <v>5</v>
      </c>
      <c r="D5" s="23" t="s">
        <v>6</v>
      </c>
      <c r="E5" s="22" t="s">
        <v>7</v>
      </c>
      <c r="F5" s="24" t="s">
        <v>8</v>
      </c>
      <c r="G5" s="20"/>
      <c r="I5" s="25"/>
      <c r="J5" s="26"/>
      <c r="K5" s="26"/>
      <c r="L5" s="26"/>
      <c r="M5" s="27"/>
      <c r="AB5" s="28"/>
      <c r="AC5" s="28"/>
      <c r="AD5" s="28"/>
      <c r="AE5" s="28"/>
      <c r="AF5" s="28"/>
      <c r="AG5" s="28"/>
      <c r="AH5" s="15"/>
      <c r="AI5" s="15"/>
    </row>
    <row r="6" spans="1:35" ht="20.100000000000001" customHeight="1" x14ac:dyDescent="0.15">
      <c r="A6" s="78">
        <f>_xlfn.RANK.EQ(F6,                                                                                                                                                                                                            $F$6:$F$28)</f>
        <v>1</v>
      </c>
      <c r="B6" s="29" t="s">
        <v>51</v>
      </c>
      <c r="C6" s="30">
        <v>103</v>
      </c>
      <c r="D6" s="30">
        <v>116</v>
      </c>
      <c r="E6" s="30">
        <f t="shared" ref="E6:E27" si="0">C6+D6</f>
        <v>219</v>
      </c>
      <c r="F6" s="31">
        <f t="shared" ref="F6:F27" si="1">ROUND(E6/$E$29,3)*100</f>
        <v>32.300000000000004</v>
      </c>
      <c r="G6" s="27"/>
      <c r="I6" s="32"/>
      <c r="J6" s="33"/>
      <c r="K6" s="33"/>
      <c r="L6" s="26"/>
      <c r="M6" s="27"/>
      <c r="AB6" s="28"/>
      <c r="AC6" s="28"/>
      <c r="AD6" s="28"/>
      <c r="AE6" s="28"/>
      <c r="AF6" s="28"/>
      <c r="AG6" s="28"/>
      <c r="AH6" s="15"/>
      <c r="AI6" s="15"/>
    </row>
    <row r="7" spans="1:35" ht="20.100000000000001" customHeight="1" x14ac:dyDescent="0.15">
      <c r="A7" s="78">
        <f t="shared" ref="A7:A28" si="2">_xlfn.RANK.EQ(F7,                                                                                                                                                                                                            $F$6:$F$28)</f>
        <v>2</v>
      </c>
      <c r="B7" s="34" t="s">
        <v>52</v>
      </c>
      <c r="C7" s="35">
        <v>42</v>
      </c>
      <c r="D7" s="35">
        <v>120</v>
      </c>
      <c r="E7" s="30">
        <f t="shared" si="0"/>
        <v>162</v>
      </c>
      <c r="F7" s="31">
        <f t="shared" si="1"/>
        <v>23.9</v>
      </c>
      <c r="G7" s="62"/>
      <c r="H7" s="36"/>
      <c r="I7" s="32"/>
      <c r="J7" s="33"/>
      <c r="K7" s="33"/>
      <c r="L7" s="26"/>
      <c r="M7" s="27"/>
      <c r="AB7" s="28"/>
      <c r="AC7" s="28"/>
      <c r="AD7" s="28"/>
      <c r="AE7" s="28"/>
      <c r="AF7" s="28"/>
      <c r="AG7" s="28"/>
      <c r="AH7" s="15"/>
      <c r="AI7" s="15"/>
    </row>
    <row r="8" spans="1:35" ht="20.100000000000001" customHeight="1" x14ac:dyDescent="0.15">
      <c r="A8" s="78">
        <f t="shared" si="2"/>
        <v>7</v>
      </c>
      <c r="B8" s="34" t="s">
        <v>60</v>
      </c>
      <c r="C8" s="35">
        <v>11</v>
      </c>
      <c r="D8" s="35">
        <v>7</v>
      </c>
      <c r="E8" s="30">
        <f t="shared" si="0"/>
        <v>18</v>
      </c>
      <c r="F8" s="31">
        <f t="shared" si="1"/>
        <v>2.7</v>
      </c>
      <c r="G8" s="62"/>
      <c r="H8" s="36"/>
      <c r="I8" s="32"/>
      <c r="J8" s="33"/>
      <c r="K8" s="33"/>
      <c r="L8" s="26"/>
      <c r="M8" s="27"/>
      <c r="AB8" s="28"/>
      <c r="AC8" s="28"/>
      <c r="AD8" s="28"/>
      <c r="AE8" s="28"/>
      <c r="AF8" s="28"/>
      <c r="AG8" s="28"/>
      <c r="AH8" s="15"/>
      <c r="AI8" s="15"/>
    </row>
    <row r="9" spans="1:35" ht="20.100000000000001" customHeight="1" x14ac:dyDescent="0.15">
      <c r="A9" s="78">
        <f t="shared" si="2"/>
        <v>18</v>
      </c>
      <c r="B9" s="34" t="s">
        <v>61</v>
      </c>
      <c r="C9" s="35">
        <v>0</v>
      </c>
      <c r="D9" s="35">
        <v>1</v>
      </c>
      <c r="E9" s="30">
        <f t="shared" si="0"/>
        <v>1</v>
      </c>
      <c r="F9" s="31">
        <f t="shared" si="1"/>
        <v>0.1</v>
      </c>
      <c r="G9" s="62"/>
      <c r="H9" s="36"/>
      <c r="I9" s="32"/>
      <c r="J9" s="33"/>
      <c r="K9" s="33"/>
      <c r="L9" s="26"/>
      <c r="M9" s="27"/>
      <c r="AB9" s="28"/>
      <c r="AC9" s="28"/>
      <c r="AD9" s="28"/>
      <c r="AE9" s="28"/>
      <c r="AF9" s="28"/>
      <c r="AG9" s="28"/>
      <c r="AH9" s="28"/>
      <c r="AI9" s="15"/>
    </row>
    <row r="10" spans="1:35" ht="20.100000000000001" customHeight="1" x14ac:dyDescent="0.15">
      <c r="A10" s="78">
        <f t="shared" si="2"/>
        <v>4</v>
      </c>
      <c r="B10" s="34" t="s">
        <v>11</v>
      </c>
      <c r="C10" s="35">
        <v>10</v>
      </c>
      <c r="D10" s="35">
        <v>54</v>
      </c>
      <c r="E10" s="30">
        <f t="shared" si="0"/>
        <v>64</v>
      </c>
      <c r="F10" s="31">
        <f t="shared" si="1"/>
        <v>9.4</v>
      </c>
      <c r="G10" s="62"/>
      <c r="H10" s="36"/>
      <c r="I10" s="32"/>
      <c r="J10" s="33"/>
      <c r="K10" s="33"/>
      <c r="L10" s="26"/>
      <c r="M10" s="27"/>
    </row>
    <row r="11" spans="1:35" ht="20.100000000000001" customHeight="1" x14ac:dyDescent="0.15">
      <c r="A11" s="78">
        <f t="shared" si="2"/>
        <v>8</v>
      </c>
      <c r="B11" s="34" t="s">
        <v>23</v>
      </c>
      <c r="C11" s="35">
        <v>8</v>
      </c>
      <c r="D11" s="35">
        <v>9</v>
      </c>
      <c r="E11" s="30">
        <f t="shared" si="0"/>
        <v>17</v>
      </c>
      <c r="F11" s="31">
        <f t="shared" si="1"/>
        <v>2.5</v>
      </c>
      <c r="G11" s="62"/>
      <c r="H11" s="36"/>
      <c r="I11" s="32"/>
      <c r="J11" s="33"/>
      <c r="K11" s="33"/>
      <c r="L11" s="26"/>
      <c r="M11" s="27"/>
      <c r="N11" s="37"/>
      <c r="O11" s="37"/>
      <c r="P11" s="37"/>
      <c r="Q11" s="37"/>
      <c r="R11" s="37"/>
      <c r="S11" s="37"/>
      <c r="T11" s="37"/>
    </row>
    <row r="12" spans="1:35" ht="20.100000000000001" customHeight="1" x14ac:dyDescent="0.15">
      <c r="A12" s="78">
        <f t="shared" si="2"/>
        <v>12</v>
      </c>
      <c r="B12" s="34" t="s">
        <v>18</v>
      </c>
      <c r="C12" s="35">
        <v>3</v>
      </c>
      <c r="D12" s="35">
        <v>1</v>
      </c>
      <c r="E12" s="30">
        <f t="shared" si="0"/>
        <v>4</v>
      </c>
      <c r="F12" s="31">
        <f t="shared" si="1"/>
        <v>0.6</v>
      </c>
      <c r="G12" s="62"/>
      <c r="H12" s="36"/>
      <c r="I12" s="32"/>
      <c r="J12" s="33"/>
      <c r="K12" s="33"/>
      <c r="L12" s="26"/>
      <c r="M12" s="27"/>
      <c r="N12" s="37"/>
      <c r="O12" s="37"/>
      <c r="P12" s="37"/>
      <c r="Q12" s="37"/>
      <c r="R12" s="37"/>
      <c r="S12" s="37"/>
      <c r="T12" s="37"/>
    </row>
    <row r="13" spans="1:35" ht="20.100000000000001" customHeight="1" x14ac:dyDescent="0.15">
      <c r="A13" s="78">
        <f t="shared" si="2"/>
        <v>12</v>
      </c>
      <c r="B13" s="34" t="s">
        <v>17</v>
      </c>
      <c r="C13" s="35">
        <v>3</v>
      </c>
      <c r="D13" s="35">
        <v>1</v>
      </c>
      <c r="E13" s="30">
        <f t="shared" si="0"/>
        <v>4</v>
      </c>
      <c r="F13" s="31">
        <f t="shared" si="1"/>
        <v>0.6</v>
      </c>
      <c r="G13" s="62"/>
      <c r="H13" s="36"/>
      <c r="I13" s="32"/>
      <c r="J13" s="33"/>
      <c r="K13" s="33"/>
      <c r="L13" s="26"/>
      <c r="M13" s="27"/>
    </row>
    <row r="14" spans="1:35" ht="20.100000000000001" customHeight="1" x14ac:dyDescent="0.15">
      <c r="A14" s="78">
        <f t="shared" si="2"/>
        <v>3</v>
      </c>
      <c r="B14" s="34" t="s">
        <v>13</v>
      </c>
      <c r="C14" s="35">
        <v>99</v>
      </c>
      <c r="D14" s="35">
        <v>1</v>
      </c>
      <c r="E14" s="30">
        <f t="shared" si="0"/>
        <v>100</v>
      </c>
      <c r="F14" s="31">
        <f t="shared" si="1"/>
        <v>14.7</v>
      </c>
      <c r="G14" s="62"/>
      <c r="H14" s="36"/>
      <c r="I14" s="38"/>
      <c r="J14" s="33"/>
      <c r="K14" s="33"/>
      <c r="L14" s="33"/>
      <c r="M14" s="39"/>
    </row>
    <row r="15" spans="1:35" ht="20.100000000000001" customHeight="1" x14ac:dyDescent="0.15">
      <c r="A15" s="78">
        <f t="shared" si="2"/>
        <v>5</v>
      </c>
      <c r="B15" s="34" t="s">
        <v>55</v>
      </c>
      <c r="C15" s="35">
        <v>18</v>
      </c>
      <c r="D15" s="35">
        <v>12</v>
      </c>
      <c r="E15" s="30">
        <f t="shared" si="0"/>
        <v>30</v>
      </c>
      <c r="F15" s="31">
        <f t="shared" si="1"/>
        <v>4.3999999999999995</v>
      </c>
      <c r="G15" s="62"/>
      <c r="H15" s="36"/>
      <c r="I15" s="38"/>
      <c r="J15" s="33"/>
      <c r="K15" s="33"/>
      <c r="L15" s="33"/>
      <c r="M15" s="39"/>
      <c r="N15" s="21"/>
    </row>
    <row r="16" spans="1:35" ht="20.100000000000001" customHeight="1" thickBot="1" x14ac:dyDescent="0.2">
      <c r="A16" s="78">
        <f t="shared" si="2"/>
        <v>15</v>
      </c>
      <c r="B16" s="34" t="s">
        <v>20</v>
      </c>
      <c r="C16" s="35">
        <v>2</v>
      </c>
      <c r="D16" s="35">
        <v>0</v>
      </c>
      <c r="E16" s="30">
        <f t="shared" si="0"/>
        <v>2</v>
      </c>
      <c r="F16" s="31">
        <f t="shared" si="1"/>
        <v>0.3</v>
      </c>
      <c r="G16" s="62"/>
      <c r="H16" s="79" t="s">
        <v>71</v>
      </c>
      <c r="I16" s="42" t="s">
        <v>4</v>
      </c>
      <c r="J16" s="43" t="s">
        <v>5</v>
      </c>
      <c r="K16" s="43" t="s">
        <v>6</v>
      </c>
      <c r="L16" s="42" t="s">
        <v>7</v>
      </c>
      <c r="M16" s="44" t="s">
        <v>8</v>
      </c>
      <c r="N16" s="28"/>
      <c r="O16" s="40"/>
      <c r="P16" s="40"/>
      <c r="Q16" s="41"/>
      <c r="R16" s="41"/>
    </row>
    <row r="17" spans="1:29" ht="20.100000000000001" customHeight="1" thickTop="1" x14ac:dyDescent="0.15">
      <c r="A17" s="78">
        <f t="shared" si="2"/>
        <v>18</v>
      </c>
      <c r="B17" s="34" t="s">
        <v>27</v>
      </c>
      <c r="C17" s="35">
        <v>0</v>
      </c>
      <c r="D17" s="35">
        <v>1</v>
      </c>
      <c r="E17" s="30">
        <f t="shared" si="0"/>
        <v>1</v>
      </c>
      <c r="F17" s="31">
        <f t="shared" si="1"/>
        <v>0.1</v>
      </c>
      <c r="G17" s="62"/>
      <c r="H17" s="80">
        <v>1</v>
      </c>
      <c r="I17" s="45" t="str">
        <f>VLOOKUP($H17,$A$6:$F$26,2,FALSE)</f>
        <v>韓国</v>
      </c>
      <c r="J17" s="46">
        <f>VLOOKUP($H17,$A$6:$F$26,3,FALSE)</f>
        <v>103</v>
      </c>
      <c r="K17" s="46">
        <f>VLOOKUP($H17,$A$6:$F$26,4,FALSE)</f>
        <v>116</v>
      </c>
      <c r="L17" s="46">
        <f>VLOOKUP($H17,$A$6:$F$26,5,FALSE)</f>
        <v>219</v>
      </c>
      <c r="M17" s="47">
        <f>VLOOKUP($H17,$A$6:$F$26,6,FALSE)</f>
        <v>32.300000000000004</v>
      </c>
      <c r="N17" s="28"/>
    </row>
    <row r="18" spans="1:29" ht="20.100000000000001" customHeight="1" x14ac:dyDescent="0.15">
      <c r="A18" s="78">
        <f t="shared" si="2"/>
        <v>10</v>
      </c>
      <c r="B18" s="34" t="s">
        <v>15</v>
      </c>
      <c r="C18" s="35">
        <v>6</v>
      </c>
      <c r="D18" s="35">
        <v>0</v>
      </c>
      <c r="E18" s="30">
        <f t="shared" si="0"/>
        <v>6</v>
      </c>
      <c r="F18" s="31">
        <f t="shared" si="1"/>
        <v>0.89999999999999991</v>
      </c>
      <c r="G18" s="62"/>
      <c r="H18" s="80">
        <v>2</v>
      </c>
      <c r="I18" s="48" t="str">
        <f t="shared" ref="I18:I24" si="3">VLOOKUP($H18,$A$6:$F$26,2,FALSE)</f>
        <v>中国</v>
      </c>
      <c r="J18" s="49">
        <f t="shared" ref="J18:J24" si="4">VLOOKUP($H18,$A$6:$F$26,3,FALSE)</f>
        <v>42</v>
      </c>
      <c r="K18" s="49">
        <f t="shared" ref="K18:K24" si="5">VLOOKUP($H18,$A$6:$F$26,4,FALSE)</f>
        <v>120</v>
      </c>
      <c r="L18" s="46">
        <f t="shared" ref="L18:L24" si="6">VLOOKUP($H18,$A$6:$F$26,5,FALSE)</f>
        <v>162</v>
      </c>
      <c r="M18" s="50">
        <f t="shared" ref="M18:M24" si="7">VLOOKUP($H18,$A$6:$F$26,6,FALSE)</f>
        <v>23.9</v>
      </c>
      <c r="N18" s="28"/>
    </row>
    <row r="19" spans="1:29" ht="20.100000000000001" customHeight="1" x14ac:dyDescent="0.15">
      <c r="A19" s="78">
        <f t="shared" si="2"/>
        <v>10</v>
      </c>
      <c r="B19" s="34" t="s">
        <v>16</v>
      </c>
      <c r="C19" s="35">
        <v>4</v>
      </c>
      <c r="D19" s="35">
        <v>2</v>
      </c>
      <c r="E19" s="30">
        <f t="shared" si="0"/>
        <v>6</v>
      </c>
      <c r="F19" s="31">
        <f t="shared" si="1"/>
        <v>0.89999999999999991</v>
      </c>
      <c r="G19" s="62"/>
      <c r="H19" s="80">
        <v>3</v>
      </c>
      <c r="I19" s="48" t="str">
        <f t="shared" si="3"/>
        <v>インドネシア</v>
      </c>
      <c r="J19" s="49">
        <f t="shared" si="4"/>
        <v>99</v>
      </c>
      <c r="K19" s="49">
        <f t="shared" si="5"/>
        <v>1</v>
      </c>
      <c r="L19" s="46">
        <f t="shared" si="6"/>
        <v>100</v>
      </c>
      <c r="M19" s="50">
        <f t="shared" si="7"/>
        <v>14.7</v>
      </c>
      <c r="N19" s="28"/>
    </row>
    <row r="20" spans="1:29" ht="20.100000000000001" customHeight="1" x14ac:dyDescent="0.15">
      <c r="A20" s="78">
        <f t="shared" si="2"/>
        <v>12</v>
      </c>
      <c r="B20" s="34" t="s">
        <v>24</v>
      </c>
      <c r="C20" s="35">
        <v>2</v>
      </c>
      <c r="D20" s="35">
        <v>2</v>
      </c>
      <c r="E20" s="30">
        <f t="shared" si="0"/>
        <v>4</v>
      </c>
      <c r="F20" s="31">
        <f t="shared" si="1"/>
        <v>0.6</v>
      </c>
      <c r="G20" s="62"/>
      <c r="H20" s="80">
        <v>4</v>
      </c>
      <c r="I20" s="48" t="str">
        <f t="shared" si="3"/>
        <v>フィリピン</v>
      </c>
      <c r="J20" s="49">
        <f t="shared" si="4"/>
        <v>10</v>
      </c>
      <c r="K20" s="49">
        <f t="shared" si="5"/>
        <v>54</v>
      </c>
      <c r="L20" s="46">
        <f t="shared" si="6"/>
        <v>64</v>
      </c>
      <c r="M20" s="50">
        <f t="shared" si="7"/>
        <v>9.4</v>
      </c>
      <c r="N20" s="28"/>
    </row>
    <row r="21" spans="1:29" ht="20.100000000000001" customHeight="1" x14ac:dyDescent="0.15">
      <c r="A21" s="78">
        <f t="shared" si="2"/>
        <v>15</v>
      </c>
      <c r="B21" s="34" t="s">
        <v>19</v>
      </c>
      <c r="C21" s="35">
        <v>2</v>
      </c>
      <c r="D21" s="35">
        <v>0</v>
      </c>
      <c r="E21" s="30">
        <f t="shared" si="0"/>
        <v>2</v>
      </c>
      <c r="F21" s="31">
        <f t="shared" si="1"/>
        <v>0.3</v>
      </c>
      <c r="G21" s="62"/>
      <c r="H21" s="80">
        <v>5</v>
      </c>
      <c r="I21" s="48" t="str">
        <f t="shared" si="3"/>
        <v>ベトナム</v>
      </c>
      <c r="J21" s="49">
        <f t="shared" si="4"/>
        <v>18</v>
      </c>
      <c r="K21" s="49">
        <f t="shared" si="5"/>
        <v>12</v>
      </c>
      <c r="L21" s="46">
        <f t="shared" si="6"/>
        <v>30</v>
      </c>
      <c r="M21" s="50">
        <f t="shared" si="7"/>
        <v>4.3999999999999995</v>
      </c>
    </row>
    <row r="22" spans="1:29" ht="20.100000000000001" customHeight="1" x14ac:dyDescent="0.15">
      <c r="A22" s="78">
        <f t="shared" si="2"/>
        <v>18</v>
      </c>
      <c r="B22" s="34" t="s">
        <v>56</v>
      </c>
      <c r="C22" s="35">
        <v>0</v>
      </c>
      <c r="D22" s="35">
        <v>1</v>
      </c>
      <c r="E22" s="30">
        <f t="shared" si="0"/>
        <v>1</v>
      </c>
      <c r="F22" s="31">
        <f t="shared" si="1"/>
        <v>0.1</v>
      </c>
      <c r="G22" s="62"/>
      <c r="H22" s="80">
        <v>6</v>
      </c>
      <c r="I22" s="48" t="str">
        <f t="shared" si="3"/>
        <v>朝鮮</v>
      </c>
      <c r="J22" s="49">
        <f t="shared" si="4"/>
        <v>14</v>
      </c>
      <c r="K22" s="49">
        <f t="shared" si="5"/>
        <v>10</v>
      </c>
      <c r="L22" s="46">
        <f t="shared" si="6"/>
        <v>24</v>
      </c>
      <c r="M22" s="50">
        <f t="shared" si="7"/>
        <v>3.5000000000000004</v>
      </c>
    </row>
    <row r="23" spans="1:29" ht="20.100000000000001" customHeight="1" x14ac:dyDescent="0.15">
      <c r="A23" s="78">
        <f t="shared" si="2"/>
        <v>6</v>
      </c>
      <c r="B23" s="34" t="s">
        <v>57</v>
      </c>
      <c r="C23" s="35">
        <v>14</v>
      </c>
      <c r="D23" s="35">
        <v>10</v>
      </c>
      <c r="E23" s="30">
        <f t="shared" si="0"/>
        <v>24</v>
      </c>
      <c r="F23" s="31">
        <f t="shared" si="1"/>
        <v>3.5000000000000004</v>
      </c>
      <c r="G23" s="62"/>
      <c r="H23" s="80">
        <v>7</v>
      </c>
      <c r="I23" s="48" t="str">
        <f t="shared" si="3"/>
        <v>米国</v>
      </c>
      <c r="J23" s="49">
        <f t="shared" si="4"/>
        <v>11</v>
      </c>
      <c r="K23" s="49">
        <f t="shared" si="5"/>
        <v>7</v>
      </c>
      <c r="L23" s="46">
        <f t="shared" si="6"/>
        <v>18</v>
      </c>
      <c r="M23" s="50">
        <f t="shared" si="7"/>
        <v>2.7</v>
      </c>
    </row>
    <row r="24" spans="1:29" ht="20.100000000000001" customHeight="1" x14ac:dyDescent="0.15">
      <c r="A24" s="78">
        <f t="shared" si="2"/>
        <v>15</v>
      </c>
      <c r="B24" s="34" t="s">
        <v>26</v>
      </c>
      <c r="C24" s="35">
        <v>0</v>
      </c>
      <c r="D24" s="35">
        <v>2</v>
      </c>
      <c r="E24" s="30">
        <f t="shared" si="0"/>
        <v>2</v>
      </c>
      <c r="F24" s="31">
        <f t="shared" si="1"/>
        <v>0.3</v>
      </c>
      <c r="G24" s="62"/>
      <c r="H24" s="80">
        <v>8</v>
      </c>
      <c r="I24" s="48" t="str">
        <f t="shared" si="3"/>
        <v>タイ</v>
      </c>
      <c r="J24" s="49">
        <f t="shared" si="4"/>
        <v>8</v>
      </c>
      <c r="K24" s="49">
        <f t="shared" si="5"/>
        <v>9</v>
      </c>
      <c r="L24" s="46">
        <f t="shared" si="6"/>
        <v>17</v>
      </c>
      <c r="M24" s="50">
        <f t="shared" si="7"/>
        <v>2.5</v>
      </c>
    </row>
    <row r="25" spans="1:29" ht="20.100000000000001" customHeight="1" x14ac:dyDescent="0.15">
      <c r="A25" s="78">
        <f t="shared" si="2"/>
        <v>9</v>
      </c>
      <c r="B25" s="34" t="s">
        <v>22</v>
      </c>
      <c r="C25" s="35">
        <v>8</v>
      </c>
      <c r="D25" s="35">
        <v>0</v>
      </c>
      <c r="E25" s="30">
        <f t="shared" si="0"/>
        <v>8</v>
      </c>
      <c r="F25" s="31">
        <f t="shared" si="1"/>
        <v>1.2</v>
      </c>
      <c r="G25" s="62"/>
      <c r="H25" s="81"/>
      <c r="I25" s="53" t="s">
        <v>33</v>
      </c>
      <c r="J25" s="54">
        <f>J26-SUM(J17:J24)</f>
        <v>32</v>
      </c>
      <c r="K25" s="54">
        <f>K26-SUM(K17:K24)</f>
        <v>12</v>
      </c>
      <c r="L25" s="55">
        <f>L26-SUM(L17:L24)</f>
        <v>44</v>
      </c>
      <c r="M25" s="56">
        <f>ROUND(L25/$E$29,3)*100</f>
        <v>6.5</v>
      </c>
    </row>
    <row r="26" spans="1:29" ht="20.100000000000001" customHeight="1" x14ac:dyDescent="0.15">
      <c r="A26" s="78">
        <f t="shared" si="2"/>
        <v>18</v>
      </c>
      <c r="B26" s="51" t="s">
        <v>72</v>
      </c>
      <c r="C26" s="52">
        <v>1</v>
      </c>
      <c r="D26" s="52">
        <v>0</v>
      </c>
      <c r="E26" s="52">
        <f t="shared" si="0"/>
        <v>1</v>
      </c>
      <c r="F26" s="52">
        <f t="shared" si="1"/>
        <v>0.1</v>
      </c>
      <c r="G26" s="82"/>
      <c r="H26" s="36"/>
      <c r="J26" s="57">
        <f>C29</f>
        <v>337</v>
      </c>
      <c r="K26" s="57">
        <f>D29</f>
        <v>341</v>
      </c>
      <c r="L26" s="57">
        <f>E29</f>
        <v>678</v>
      </c>
      <c r="M26" s="58">
        <f>SUM(M17:M25)</f>
        <v>99.90000000000002</v>
      </c>
    </row>
    <row r="27" spans="1:29" ht="20.100000000000001" customHeight="1" x14ac:dyDescent="0.15">
      <c r="A27" s="78">
        <f t="shared" si="2"/>
        <v>18</v>
      </c>
      <c r="B27" s="51" t="s">
        <v>58</v>
      </c>
      <c r="C27" s="52">
        <v>1</v>
      </c>
      <c r="D27" s="52">
        <v>0</v>
      </c>
      <c r="E27" s="52">
        <f t="shared" si="0"/>
        <v>1</v>
      </c>
      <c r="F27" s="52">
        <f t="shared" si="1"/>
        <v>0.1</v>
      </c>
      <c r="G27" s="82"/>
      <c r="H27" s="36"/>
      <c r="J27" s="57"/>
      <c r="K27" s="57"/>
      <c r="L27" s="57"/>
      <c r="M27" s="58"/>
    </row>
    <row r="28" spans="1:29" ht="20.100000000000001" customHeight="1" x14ac:dyDescent="0.15">
      <c r="A28" s="78">
        <f t="shared" si="2"/>
        <v>18</v>
      </c>
      <c r="B28" s="51" t="s">
        <v>73</v>
      </c>
      <c r="C28" s="52">
        <v>0</v>
      </c>
      <c r="D28" s="52">
        <v>1</v>
      </c>
      <c r="E28" s="52">
        <f>C28+D28</f>
        <v>1</v>
      </c>
      <c r="F28" s="52">
        <f>ROUND(E28/$E$29,3)*100</f>
        <v>0.1</v>
      </c>
      <c r="G28" s="82"/>
      <c r="H28" s="36"/>
      <c r="J28" s="57"/>
      <c r="K28" s="57"/>
      <c r="L28" s="57"/>
      <c r="M28" s="58"/>
    </row>
    <row r="29" spans="1:29" ht="18" customHeight="1" x14ac:dyDescent="0.15">
      <c r="A29" s="66"/>
      <c r="B29" s="59" t="s">
        <v>35</v>
      </c>
      <c r="C29" s="35">
        <f>SUM(C6:C28)</f>
        <v>337</v>
      </c>
      <c r="D29" s="35">
        <f>SUM(D6:D28)</f>
        <v>341</v>
      </c>
      <c r="E29" s="35">
        <f>SUM(E6:E28)</f>
        <v>678</v>
      </c>
      <c r="F29" s="60">
        <f>SUM(F6:F28)</f>
        <v>99.699999999999974</v>
      </c>
      <c r="G29" s="66"/>
      <c r="H29" s="36"/>
      <c r="I29" s="37" t="s">
        <v>36</v>
      </c>
      <c r="J29" s="40"/>
      <c r="K29" s="40"/>
      <c r="L29" s="40"/>
      <c r="M29" s="40"/>
    </row>
    <row r="30" spans="1:29" ht="18" customHeight="1" x14ac:dyDescent="0.15">
      <c r="A30" s="62"/>
      <c r="B30" s="32"/>
      <c r="C30" s="61"/>
      <c r="D30" s="61"/>
      <c r="E30" s="26"/>
      <c r="F30" s="62"/>
      <c r="G30" s="62"/>
      <c r="H30" s="36"/>
      <c r="I30" s="63" t="s">
        <v>37</v>
      </c>
      <c r="J30" s="40"/>
      <c r="K30" s="40"/>
      <c r="L30" s="40"/>
      <c r="M30" s="40"/>
    </row>
    <row r="31" spans="1:29" ht="18" customHeight="1" x14ac:dyDescent="0.15">
      <c r="A31" s="62"/>
      <c r="B31" s="32"/>
      <c r="C31" s="61"/>
      <c r="D31" s="61"/>
      <c r="E31" s="26"/>
      <c r="F31" s="62"/>
      <c r="G31" s="62"/>
      <c r="H31" s="36"/>
      <c r="I31" s="63" t="s">
        <v>38</v>
      </c>
      <c r="V31" s="64"/>
      <c r="W31" s="64"/>
      <c r="X31" s="64"/>
      <c r="Y31" s="64"/>
      <c r="Z31" s="64"/>
      <c r="AA31" s="64"/>
      <c r="AB31" s="64"/>
      <c r="AC31" s="64"/>
    </row>
    <row r="32" spans="1:29" ht="18" customHeight="1" x14ac:dyDescent="0.15">
      <c r="A32" s="62"/>
      <c r="B32" s="32"/>
      <c r="C32" s="61"/>
      <c r="D32" s="61"/>
      <c r="E32" s="26"/>
      <c r="F32" s="62"/>
      <c r="G32" s="62"/>
      <c r="H32" s="36"/>
      <c r="Q32" s="64"/>
      <c r="R32" s="64"/>
      <c r="S32" s="64"/>
      <c r="T32" s="64"/>
      <c r="U32" s="64"/>
    </row>
    <row r="33" spans="1:17" ht="18" customHeight="1" x14ac:dyDescent="0.15">
      <c r="A33" s="62"/>
      <c r="B33" s="65"/>
      <c r="C33" s="61"/>
      <c r="D33" s="61"/>
      <c r="E33" s="26"/>
      <c r="F33" s="62"/>
      <c r="G33" s="62"/>
      <c r="H33" s="36"/>
    </row>
    <row r="34" spans="1:17" ht="18" customHeight="1" x14ac:dyDescent="0.15">
      <c r="A34" s="66"/>
      <c r="B34" s="65"/>
      <c r="C34" s="61"/>
      <c r="D34" s="61"/>
      <c r="E34" s="61"/>
      <c r="F34" s="66"/>
      <c r="G34" s="66"/>
      <c r="H34" s="36"/>
    </row>
    <row r="35" spans="1:17" ht="18" customHeight="1" x14ac:dyDescent="0.15">
      <c r="A35" s="67"/>
      <c r="C35" s="67"/>
      <c r="D35" s="67"/>
      <c r="E35" s="67"/>
      <c r="F35" s="67"/>
      <c r="G35" s="67"/>
      <c r="H35" s="68"/>
    </row>
    <row r="36" spans="1:17" ht="11.25" customHeight="1" x14ac:dyDescent="0.15">
      <c r="H36" s="67"/>
      <c r="N36" s="67"/>
      <c r="O36" s="67"/>
      <c r="P36" s="67"/>
      <c r="Q36" s="67"/>
    </row>
    <row r="38" spans="1:17" x14ac:dyDescent="0.15">
      <c r="I38" s="67"/>
      <c r="J38" s="67"/>
      <c r="K38" s="67"/>
      <c r="L38" s="67"/>
      <c r="M38" s="67"/>
    </row>
    <row r="42" spans="1:17" x14ac:dyDescent="0.15">
      <c r="E42" s="69"/>
    </row>
    <row r="46" spans="1:17" x14ac:dyDescent="0.15">
      <c r="K46" s="70"/>
    </row>
  </sheetData>
  <mergeCells count="5">
    <mergeCell ref="B1:E1"/>
    <mergeCell ref="B3:D3"/>
    <mergeCell ref="E3:F3"/>
    <mergeCell ref="N3:O3"/>
    <mergeCell ref="B4:F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39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101</v>
      </c>
      <c r="C6" s="30">
        <v>116</v>
      </c>
      <c r="D6" s="30">
        <f t="shared" ref="D6:D26" si="0">B6+C6</f>
        <v>217</v>
      </c>
      <c r="E6" s="31">
        <f t="shared" ref="E6:E27" si="1">ROUND(D6/$D$28,3)*100</f>
        <v>36.799999999999997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44</v>
      </c>
      <c r="C7" s="35">
        <v>126</v>
      </c>
      <c r="D7" s="30">
        <f t="shared" si="0"/>
        <v>170</v>
      </c>
      <c r="E7" s="31">
        <f t="shared" si="1"/>
        <v>28.9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56</v>
      </c>
      <c r="D8" s="30">
        <f t="shared" si="0"/>
        <v>65</v>
      </c>
      <c r="E8" s="31">
        <f t="shared" si="1"/>
        <v>11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19</v>
      </c>
      <c r="C10" s="35">
        <v>0</v>
      </c>
      <c r="D10" s="30">
        <f t="shared" si="0"/>
        <v>19</v>
      </c>
      <c r="E10" s="31">
        <f t="shared" si="1"/>
        <v>3.2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12</v>
      </c>
      <c r="C11" s="35">
        <v>9</v>
      </c>
      <c r="D11" s="30">
        <f t="shared" si="0"/>
        <v>21</v>
      </c>
      <c r="E11" s="31">
        <f t="shared" si="1"/>
        <v>3.5999999999999996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2</v>
      </c>
      <c r="D13" s="30">
        <f t="shared" si="0"/>
        <v>5</v>
      </c>
      <c r="E13" s="31">
        <f t="shared" si="1"/>
        <v>0.8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4</v>
      </c>
      <c r="C18" s="35">
        <v>1</v>
      </c>
      <c r="D18" s="30">
        <f t="shared" si="0"/>
        <v>5</v>
      </c>
      <c r="E18" s="31">
        <f t="shared" si="1"/>
        <v>0.8</v>
      </c>
      <c r="F18" s="36"/>
      <c r="G18" s="45" t="s">
        <v>9</v>
      </c>
      <c r="H18" s="46">
        <v>101</v>
      </c>
      <c r="I18" s="46">
        <v>116</v>
      </c>
      <c r="J18" s="46">
        <f>H18+I18</f>
        <v>217</v>
      </c>
      <c r="K18" s="47">
        <f t="shared" ref="K18:K26" si="2">ROUND(J18/$D$28,3)*100</f>
        <v>36.799999999999997</v>
      </c>
      <c r="L18" s="28"/>
    </row>
    <row r="19" spans="1:27" ht="20.100000000000001" customHeight="1" x14ac:dyDescent="0.15">
      <c r="A19" s="34" t="s">
        <v>22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44</v>
      </c>
      <c r="I19" s="49">
        <v>126</v>
      </c>
      <c r="J19" s="46">
        <f t="shared" ref="J19:J26" si="3">H19+I19</f>
        <v>170</v>
      </c>
      <c r="K19" s="50">
        <f t="shared" si="2"/>
        <v>28.9</v>
      </c>
      <c r="L19" s="28"/>
    </row>
    <row r="20" spans="1:27" ht="20.100000000000001" customHeight="1" x14ac:dyDescent="0.15">
      <c r="A20" s="34" t="s">
        <v>23</v>
      </c>
      <c r="B20" s="35">
        <v>5</v>
      </c>
      <c r="C20" s="35">
        <v>3</v>
      </c>
      <c r="D20" s="30">
        <f t="shared" si="0"/>
        <v>8</v>
      </c>
      <c r="E20" s="31">
        <f t="shared" si="1"/>
        <v>1.4000000000000001</v>
      </c>
      <c r="F20" s="36"/>
      <c r="G20" s="48" t="s">
        <v>11</v>
      </c>
      <c r="H20" s="49">
        <v>9</v>
      </c>
      <c r="I20" s="49">
        <v>56</v>
      </c>
      <c r="J20" s="46">
        <f t="shared" si="3"/>
        <v>65</v>
      </c>
      <c r="K20" s="50">
        <f t="shared" si="2"/>
        <v>11</v>
      </c>
      <c r="L20" s="28"/>
    </row>
    <row r="21" spans="1:27" ht="20.100000000000001" customHeight="1" x14ac:dyDescent="0.15">
      <c r="A21" s="34" t="s">
        <v>24</v>
      </c>
      <c r="B21" s="35">
        <v>4</v>
      </c>
      <c r="C21" s="35">
        <v>1</v>
      </c>
      <c r="D21" s="30">
        <f t="shared" si="0"/>
        <v>5</v>
      </c>
      <c r="E21" s="31">
        <f t="shared" si="1"/>
        <v>0.8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4.2</v>
      </c>
    </row>
    <row r="22" spans="1:27" ht="20.100000000000001" customHeight="1" x14ac:dyDescent="0.15">
      <c r="A22" s="34" t="s">
        <v>26</v>
      </c>
      <c r="B22" s="35">
        <v>0</v>
      </c>
      <c r="C22" s="35">
        <v>2</v>
      </c>
      <c r="D22" s="30">
        <f t="shared" si="0"/>
        <v>2</v>
      </c>
      <c r="E22" s="31">
        <f t="shared" si="1"/>
        <v>0.3</v>
      </c>
      <c r="F22" s="36"/>
      <c r="G22" s="48" t="s">
        <v>40</v>
      </c>
      <c r="H22" s="49">
        <v>12</v>
      </c>
      <c r="I22" s="49">
        <v>11</v>
      </c>
      <c r="J22" s="46">
        <f t="shared" si="3"/>
        <v>23</v>
      </c>
      <c r="K22" s="50">
        <f t="shared" si="2"/>
        <v>3.9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41</v>
      </c>
      <c r="H23" s="49">
        <v>12</v>
      </c>
      <c r="I23" s="49">
        <v>9</v>
      </c>
      <c r="J23" s="46">
        <f t="shared" si="3"/>
        <v>21</v>
      </c>
      <c r="K23" s="50">
        <f t="shared" si="2"/>
        <v>3.5999999999999996</v>
      </c>
    </row>
    <row r="24" spans="1:27" ht="20.100000000000001" customHeight="1" x14ac:dyDescent="0.15">
      <c r="A24" s="34" t="s">
        <v>40</v>
      </c>
      <c r="B24" s="35">
        <v>12</v>
      </c>
      <c r="C24" s="35">
        <v>11</v>
      </c>
      <c r="D24" s="30">
        <f t="shared" si="0"/>
        <v>23</v>
      </c>
      <c r="E24" s="31">
        <f t="shared" si="1"/>
        <v>3.9</v>
      </c>
      <c r="F24" s="36"/>
      <c r="G24" s="48" t="s">
        <v>42</v>
      </c>
      <c r="H24" s="49">
        <v>19</v>
      </c>
      <c r="I24" s="49">
        <v>0</v>
      </c>
      <c r="J24" s="46">
        <f t="shared" si="3"/>
        <v>19</v>
      </c>
      <c r="K24" s="50">
        <f t="shared" si="2"/>
        <v>3.2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43</v>
      </c>
      <c r="H25" s="49">
        <v>5</v>
      </c>
      <c r="I25" s="49">
        <v>3</v>
      </c>
      <c r="J25" s="46">
        <f t="shared" si="3"/>
        <v>8</v>
      </c>
      <c r="K25" s="50">
        <f t="shared" si="2"/>
        <v>1.4000000000000001</v>
      </c>
    </row>
    <row r="26" spans="1:27" ht="20.100000000000001" customHeight="1" x14ac:dyDescent="0.15">
      <c r="A26" s="51" t="s">
        <v>44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G26" s="53" t="s">
        <v>33</v>
      </c>
      <c r="H26" s="54">
        <v>30</v>
      </c>
      <c r="I26" s="54">
        <v>11</v>
      </c>
      <c r="J26" s="55">
        <f t="shared" si="3"/>
        <v>41</v>
      </c>
      <c r="K26" s="56">
        <f t="shared" si="2"/>
        <v>7.0000000000000009</v>
      </c>
    </row>
    <row r="27" spans="1:27" ht="20.100000000000001" customHeight="1" x14ac:dyDescent="0.15">
      <c r="A27" s="34" t="s">
        <v>34</v>
      </c>
      <c r="B27" s="35">
        <v>0</v>
      </c>
      <c r="C27" s="35">
        <v>0</v>
      </c>
      <c r="D27" s="30">
        <f>B27+C27</f>
        <v>0</v>
      </c>
      <c r="E27" s="31">
        <f t="shared" si="1"/>
        <v>0</v>
      </c>
      <c r="F27" s="36"/>
      <c r="H27" s="57">
        <f>B28</f>
        <v>246</v>
      </c>
      <c r="I27" s="57">
        <f>C28</f>
        <v>343</v>
      </c>
      <c r="J27" s="57">
        <f>D28</f>
        <v>589</v>
      </c>
      <c r="K27" s="58">
        <f>SUM(K18:K26)</f>
        <v>100</v>
      </c>
    </row>
    <row r="28" spans="1:27" ht="18" customHeight="1" x14ac:dyDescent="0.15">
      <c r="A28" s="59" t="s">
        <v>35</v>
      </c>
      <c r="B28" s="35">
        <f>SUM(B6:B27)</f>
        <v>246</v>
      </c>
      <c r="C28" s="35">
        <f>SUM(C6:C27)</f>
        <v>343</v>
      </c>
      <c r="D28" s="35">
        <f>SUM(D6:D27)</f>
        <v>589</v>
      </c>
      <c r="E28" s="60">
        <v>100</v>
      </c>
      <c r="F28" s="36"/>
      <c r="G28" s="37" t="s">
        <v>36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37</v>
      </c>
      <c r="H29" s="40"/>
      <c r="I29" s="40"/>
      <c r="J29" s="40"/>
      <c r="K29" s="40"/>
    </row>
    <row r="30" spans="1:27" ht="18" customHeight="1" x14ac:dyDescent="0.15">
      <c r="A30" s="32"/>
      <c r="B30" s="61"/>
      <c r="C30" s="61"/>
      <c r="D30" s="26"/>
      <c r="E30" s="62"/>
      <c r="F30" s="36"/>
      <c r="G30" s="63" t="s">
        <v>45</v>
      </c>
      <c r="T30" s="64"/>
      <c r="U30" s="64"/>
      <c r="V30" s="64"/>
      <c r="W30" s="64"/>
      <c r="X30" s="64"/>
      <c r="Y30" s="64"/>
      <c r="Z30" s="64"/>
      <c r="AA30" s="64"/>
    </row>
    <row r="31" spans="1:27" ht="18" customHeight="1" x14ac:dyDescent="0.15">
      <c r="A31" s="32"/>
      <c r="B31" s="61"/>
      <c r="C31" s="61"/>
      <c r="D31" s="26"/>
      <c r="E31" s="62"/>
      <c r="F31" s="36"/>
      <c r="O31" s="64"/>
      <c r="P31" s="64"/>
      <c r="Q31" s="64"/>
      <c r="R31" s="64"/>
      <c r="S31" s="64"/>
    </row>
    <row r="32" spans="1:27" ht="18" customHeight="1" x14ac:dyDescent="0.15">
      <c r="A32" s="65"/>
      <c r="B32" s="61"/>
      <c r="C32" s="61"/>
      <c r="D32" s="26"/>
      <c r="E32" s="62"/>
      <c r="F32" s="36"/>
    </row>
    <row r="33" spans="1:15" ht="18" customHeight="1" x14ac:dyDescent="0.15">
      <c r="A33" s="65"/>
      <c r="B33" s="61"/>
      <c r="C33" s="61"/>
      <c r="D33" s="61"/>
      <c r="E33" s="66"/>
      <c r="F33" s="36"/>
    </row>
    <row r="34" spans="1:15" ht="18" customHeight="1" x14ac:dyDescent="0.15">
      <c r="B34" s="67"/>
      <c r="C34" s="67"/>
      <c r="D34" s="67"/>
      <c r="E34" s="67"/>
      <c r="F34" s="68"/>
    </row>
    <row r="35" spans="1:15" ht="11.25" customHeight="1" x14ac:dyDescent="0.15">
      <c r="F35" s="67"/>
      <c r="L35" s="67"/>
      <c r="M35" s="67"/>
      <c r="N35" s="67"/>
      <c r="O35" s="67"/>
    </row>
    <row r="37" spans="1:15" x14ac:dyDescent="0.15">
      <c r="G37" s="67"/>
      <c r="H37" s="67"/>
      <c r="I37" s="67"/>
      <c r="J37" s="67"/>
      <c r="K37" s="67"/>
    </row>
    <row r="41" spans="1:15" x14ac:dyDescent="0.15">
      <c r="D41" s="69"/>
    </row>
    <row r="45" spans="1:15" x14ac:dyDescent="0.15">
      <c r="I45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46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101</v>
      </c>
      <c r="C6" s="30">
        <v>117</v>
      </c>
      <c r="D6" s="30">
        <f t="shared" ref="D6:D26" si="0">B6+C6</f>
        <v>218</v>
      </c>
      <c r="E6" s="31">
        <f t="shared" ref="E6:E27" si="1">ROUND(D6/$D$28,3)*100</f>
        <v>36.6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42</v>
      </c>
      <c r="C7" s="35">
        <v>129</v>
      </c>
      <c r="D7" s="30">
        <f t="shared" si="0"/>
        <v>171</v>
      </c>
      <c r="E7" s="31">
        <f t="shared" si="1"/>
        <v>28.7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56</v>
      </c>
      <c r="D8" s="30">
        <f t="shared" si="0"/>
        <v>65</v>
      </c>
      <c r="E8" s="31">
        <f t="shared" si="1"/>
        <v>10.9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19</v>
      </c>
      <c r="C10" s="35">
        <v>0</v>
      </c>
      <c r="D10" s="30">
        <f t="shared" si="0"/>
        <v>19</v>
      </c>
      <c r="E10" s="31">
        <f t="shared" si="1"/>
        <v>3.2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11</v>
      </c>
      <c r="C11" s="35">
        <v>9</v>
      </c>
      <c r="D11" s="30">
        <f t="shared" si="0"/>
        <v>20</v>
      </c>
      <c r="E11" s="31">
        <f t="shared" si="1"/>
        <v>3.4000000000000004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2</v>
      </c>
      <c r="D13" s="30">
        <f t="shared" si="0"/>
        <v>5</v>
      </c>
      <c r="E13" s="31">
        <f t="shared" si="1"/>
        <v>0.8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4</v>
      </c>
      <c r="C18" s="35">
        <v>1</v>
      </c>
      <c r="D18" s="30">
        <f t="shared" si="0"/>
        <v>5</v>
      </c>
      <c r="E18" s="31">
        <f t="shared" si="1"/>
        <v>0.8</v>
      </c>
      <c r="F18" s="36"/>
      <c r="G18" s="45" t="s">
        <v>9</v>
      </c>
      <c r="H18" s="46">
        <v>101</v>
      </c>
      <c r="I18" s="46">
        <v>117</v>
      </c>
      <c r="J18" s="46">
        <f>H18+I18</f>
        <v>218</v>
      </c>
      <c r="K18" s="47">
        <f t="shared" ref="K18:K26" si="2">ROUND(J18/$D$28,3)*100</f>
        <v>36.6</v>
      </c>
      <c r="L18" s="28"/>
    </row>
    <row r="19" spans="1:27" ht="20.100000000000001" customHeight="1" x14ac:dyDescent="0.15">
      <c r="A19" s="34" t="s">
        <v>22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42</v>
      </c>
      <c r="I19" s="49">
        <v>129</v>
      </c>
      <c r="J19" s="46">
        <f t="shared" ref="J19:J26" si="3">H19+I19</f>
        <v>171</v>
      </c>
      <c r="K19" s="50">
        <f t="shared" si="2"/>
        <v>28.7</v>
      </c>
      <c r="L19" s="28"/>
    </row>
    <row r="20" spans="1:27" ht="20.100000000000001" customHeight="1" x14ac:dyDescent="0.15">
      <c r="A20" s="34" t="s">
        <v>23</v>
      </c>
      <c r="B20" s="35">
        <v>11</v>
      </c>
      <c r="C20" s="35">
        <v>5</v>
      </c>
      <c r="D20" s="30">
        <f t="shared" si="0"/>
        <v>16</v>
      </c>
      <c r="E20" s="31">
        <f t="shared" si="1"/>
        <v>2.7</v>
      </c>
      <c r="F20" s="36"/>
      <c r="G20" s="48" t="s">
        <v>11</v>
      </c>
      <c r="H20" s="49">
        <v>9</v>
      </c>
      <c r="I20" s="49">
        <v>56</v>
      </c>
      <c r="J20" s="46">
        <f t="shared" si="3"/>
        <v>65</v>
      </c>
      <c r="K20" s="50">
        <f t="shared" si="2"/>
        <v>10.9</v>
      </c>
      <c r="L20" s="28"/>
    </row>
    <row r="21" spans="1:27" ht="20.100000000000001" customHeight="1" x14ac:dyDescent="0.15">
      <c r="A21" s="34" t="s">
        <v>24</v>
      </c>
      <c r="B21" s="35">
        <v>3</v>
      </c>
      <c r="C21" s="35">
        <v>0</v>
      </c>
      <c r="D21" s="30">
        <f t="shared" si="0"/>
        <v>3</v>
      </c>
      <c r="E21" s="31">
        <f t="shared" si="1"/>
        <v>0.5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4.2</v>
      </c>
    </row>
    <row r="22" spans="1:27" ht="20.100000000000001" customHeight="1" x14ac:dyDescent="0.15">
      <c r="A22" s="34" t="s">
        <v>26</v>
      </c>
      <c r="B22" s="35">
        <v>0</v>
      </c>
      <c r="C22" s="35">
        <v>2</v>
      </c>
      <c r="D22" s="30">
        <f t="shared" si="0"/>
        <v>2</v>
      </c>
      <c r="E22" s="31">
        <f t="shared" si="1"/>
        <v>0.3</v>
      </c>
      <c r="F22" s="36"/>
      <c r="G22" s="48" t="s">
        <v>40</v>
      </c>
      <c r="H22" s="49">
        <v>12</v>
      </c>
      <c r="I22" s="49">
        <v>11</v>
      </c>
      <c r="J22" s="46">
        <f t="shared" si="3"/>
        <v>23</v>
      </c>
      <c r="K22" s="50">
        <f t="shared" si="2"/>
        <v>3.9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41</v>
      </c>
      <c r="H23" s="49">
        <v>11</v>
      </c>
      <c r="I23" s="49">
        <v>9</v>
      </c>
      <c r="J23" s="46">
        <f t="shared" si="3"/>
        <v>20</v>
      </c>
      <c r="K23" s="50">
        <f t="shared" si="2"/>
        <v>3.4000000000000004</v>
      </c>
    </row>
    <row r="24" spans="1:27" ht="20.100000000000001" customHeight="1" x14ac:dyDescent="0.15">
      <c r="A24" s="34" t="s">
        <v>40</v>
      </c>
      <c r="B24" s="35">
        <v>12</v>
      </c>
      <c r="C24" s="35">
        <v>11</v>
      </c>
      <c r="D24" s="30">
        <f t="shared" si="0"/>
        <v>23</v>
      </c>
      <c r="E24" s="31">
        <f t="shared" si="1"/>
        <v>3.9</v>
      </c>
      <c r="F24" s="36"/>
      <c r="G24" s="48" t="s">
        <v>42</v>
      </c>
      <c r="H24" s="49">
        <v>19</v>
      </c>
      <c r="I24" s="49">
        <v>0</v>
      </c>
      <c r="J24" s="46">
        <f t="shared" si="3"/>
        <v>19</v>
      </c>
      <c r="K24" s="50">
        <f t="shared" si="2"/>
        <v>3.2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43</v>
      </c>
      <c r="H25" s="49">
        <v>11</v>
      </c>
      <c r="I25" s="49">
        <v>5</v>
      </c>
      <c r="J25" s="46">
        <f t="shared" si="3"/>
        <v>16</v>
      </c>
      <c r="K25" s="50">
        <f t="shared" si="2"/>
        <v>2.7</v>
      </c>
    </row>
    <row r="26" spans="1:27" ht="20.100000000000001" customHeight="1" x14ac:dyDescent="0.15">
      <c r="A26" s="51" t="s">
        <v>44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G26" s="53" t="s">
        <v>33</v>
      </c>
      <c r="H26" s="54">
        <v>29</v>
      </c>
      <c r="I26" s="54">
        <v>10</v>
      </c>
      <c r="J26" s="55">
        <f t="shared" si="3"/>
        <v>39</v>
      </c>
      <c r="K26" s="56">
        <f t="shared" si="2"/>
        <v>6.5</v>
      </c>
    </row>
    <row r="27" spans="1:27" ht="20.100000000000001" customHeight="1" x14ac:dyDescent="0.15">
      <c r="A27" s="34" t="s">
        <v>34</v>
      </c>
      <c r="B27" s="35">
        <v>0</v>
      </c>
      <c r="C27" s="35">
        <v>0</v>
      </c>
      <c r="D27" s="30">
        <f>B27+C27</f>
        <v>0</v>
      </c>
      <c r="E27" s="31">
        <f t="shared" si="1"/>
        <v>0</v>
      </c>
      <c r="F27" s="36"/>
      <c r="H27" s="57">
        <f>B28</f>
        <v>248</v>
      </c>
      <c r="I27" s="57">
        <f>C28</f>
        <v>348</v>
      </c>
      <c r="J27" s="57">
        <f>D28</f>
        <v>596</v>
      </c>
      <c r="K27" s="58">
        <f>SUM(K18:K26)</f>
        <v>100.10000000000002</v>
      </c>
    </row>
    <row r="28" spans="1:27" ht="18" customHeight="1" x14ac:dyDescent="0.15">
      <c r="A28" s="59" t="s">
        <v>35</v>
      </c>
      <c r="B28" s="35">
        <f>SUM(B6:B27)</f>
        <v>248</v>
      </c>
      <c r="C28" s="35">
        <f>SUM(C6:C27)</f>
        <v>348</v>
      </c>
      <c r="D28" s="35">
        <f>SUM(D6:D27)</f>
        <v>596</v>
      </c>
      <c r="E28" s="60">
        <v>100</v>
      </c>
      <c r="F28" s="36"/>
      <c r="G28" s="37" t="s">
        <v>36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37</v>
      </c>
      <c r="H29" s="40"/>
      <c r="I29" s="40"/>
      <c r="J29" s="40"/>
      <c r="K29" s="40"/>
    </row>
    <row r="30" spans="1:27" ht="18" customHeight="1" x14ac:dyDescent="0.15">
      <c r="A30" s="32"/>
      <c r="B30" s="61"/>
      <c r="C30" s="61"/>
      <c r="D30" s="26"/>
      <c r="E30" s="62"/>
      <c r="F30" s="36"/>
      <c r="G30" s="63" t="s">
        <v>38</v>
      </c>
      <c r="T30" s="64"/>
      <c r="U30" s="64"/>
      <c r="V30" s="64"/>
      <c r="W30" s="64"/>
      <c r="X30" s="64"/>
      <c r="Y30" s="64"/>
      <c r="Z30" s="64"/>
      <c r="AA30" s="64"/>
    </row>
    <row r="31" spans="1:27" ht="18" customHeight="1" x14ac:dyDescent="0.15">
      <c r="A31" s="32"/>
      <c r="B31" s="61"/>
      <c r="C31" s="61"/>
      <c r="D31" s="26"/>
      <c r="E31" s="62"/>
      <c r="F31" s="36"/>
      <c r="O31" s="64"/>
      <c r="P31" s="64"/>
      <c r="Q31" s="64"/>
      <c r="R31" s="64"/>
      <c r="S31" s="64"/>
    </row>
    <row r="32" spans="1:27" ht="18" customHeight="1" x14ac:dyDescent="0.15">
      <c r="A32" s="65"/>
      <c r="B32" s="61"/>
      <c r="C32" s="61"/>
      <c r="D32" s="26"/>
      <c r="E32" s="62"/>
      <c r="F32" s="36"/>
    </row>
    <row r="33" spans="1:15" ht="18" customHeight="1" x14ac:dyDescent="0.15">
      <c r="A33" s="65"/>
      <c r="B33" s="61"/>
      <c r="C33" s="61"/>
      <c r="D33" s="61"/>
      <c r="E33" s="66"/>
      <c r="F33" s="36"/>
    </row>
    <row r="34" spans="1:15" ht="18" customHeight="1" x14ac:dyDescent="0.15">
      <c r="B34" s="67"/>
      <c r="C34" s="67"/>
      <c r="D34" s="67"/>
      <c r="E34" s="67"/>
      <c r="F34" s="68"/>
    </row>
    <row r="35" spans="1:15" ht="11.25" customHeight="1" x14ac:dyDescent="0.15">
      <c r="F35" s="67"/>
      <c r="L35" s="67"/>
      <c r="M35" s="67"/>
      <c r="N35" s="67"/>
      <c r="O35" s="67"/>
    </row>
    <row r="37" spans="1:15" x14ac:dyDescent="0.15">
      <c r="G37" s="67"/>
      <c r="H37" s="67"/>
      <c r="I37" s="67"/>
      <c r="J37" s="67"/>
      <c r="K37" s="67"/>
    </row>
    <row r="41" spans="1:15" x14ac:dyDescent="0.15">
      <c r="D41" s="69"/>
    </row>
    <row r="45" spans="1:15" x14ac:dyDescent="0.15">
      <c r="I45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47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101</v>
      </c>
      <c r="C6" s="30">
        <v>117</v>
      </c>
      <c r="D6" s="30">
        <f t="shared" ref="D6:D26" si="0">B6+C6</f>
        <v>218</v>
      </c>
      <c r="E6" s="31">
        <f t="shared" ref="E6:E27" si="1">ROUND(D6/$D$28,3)*100</f>
        <v>37.5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41</v>
      </c>
      <c r="C7" s="35">
        <v>119</v>
      </c>
      <c r="D7" s="30">
        <f t="shared" si="0"/>
        <v>160</v>
      </c>
      <c r="E7" s="31">
        <f t="shared" si="1"/>
        <v>27.500000000000004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57</v>
      </c>
      <c r="D8" s="30">
        <f t="shared" si="0"/>
        <v>66</v>
      </c>
      <c r="E8" s="31">
        <f t="shared" si="1"/>
        <v>11.3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19</v>
      </c>
      <c r="C10" s="35">
        <v>0</v>
      </c>
      <c r="D10" s="30">
        <f t="shared" si="0"/>
        <v>19</v>
      </c>
      <c r="E10" s="31">
        <f t="shared" si="1"/>
        <v>3.3000000000000003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11</v>
      </c>
      <c r="C11" s="35">
        <v>9</v>
      </c>
      <c r="D11" s="30">
        <f t="shared" si="0"/>
        <v>20</v>
      </c>
      <c r="E11" s="31">
        <f t="shared" si="1"/>
        <v>3.4000000000000004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2</v>
      </c>
      <c r="D13" s="30">
        <f t="shared" si="0"/>
        <v>5</v>
      </c>
      <c r="E13" s="31">
        <f t="shared" si="1"/>
        <v>0.89999999999999991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0.89999999999999991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4</v>
      </c>
      <c r="C18" s="35">
        <v>1</v>
      </c>
      <c r="D18" s="30">
        <f t="shared" si="0"/>
        <v>5</v>
      </c>
      <c r="E18" s="31">
        <f t="shared" si="1"/>
        <v>0.89999999999999991</v>
      </c>
      <c r="F18" s="36"/>
      <c r="G18" s="45" t="s">
        <v>9</v>
      </c>
      <c r="H18" s="46">
        <v>101</v>
      </c>
      <c r="I18" s="46">
        <v>117</v>
      </c>
      <c r="J18" s="46">
        <f>H18+I18</f>
        <v>218</v>
      </c>
      <c r="K18" s="47">
        <f t="shared" ref="K18:K26" si="2">ROUND(J18/$D$28,3)*100</f>
        <v>37.5</v>
      </c>
      <c r="L18" s="28"/>
    </row>
    <row r="19" spans="1:27" ht="20.100000000000001" customHeight="1" x14ac:dyDescent="0.15">
      <c r="A19" s="34" t="s">
        <v>22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41</v>
      </c>
      <c r="I19" s="49">
        <v>119</v>
      </c>
      <c r="J19" s="46">
        <f t="shared" ref="J19:J26" si="3">H19+I19</f>
        <v>160</v>
      </c>
      <c r="K19" s="50">
        <f t="shared" si="2"/>
        <v>27.500000000000004</v>
      </c>
      <c r="L19" s="28"/>
    </row>
    <row r="20" spans="1:27" ht="20.100000000000001" customHeight="1" x14ac:dyDescent="0.15">
      <c r="A20" s="34" t="s">
        <v>23</v>
      </c>
      <c r="B20" s="35">
        <v>10</v>
      </c>
      <c r="C20" s="35">
        <v>5</v>
      </c>
      <c r="D20" s="30">
        <f t="shared" si="0"/>
        <v>15</v>
      </c>
      <c r="E20" s="31">
        <f t="shared" si="1"/>
        <v>2.6</v>
      </c>
      <c r="F20" s="36"/>
      <c r="G20" s="48" t="s">
        <v>11</v>
      </c>
      <c r="H20" s="49">
        <v>9</v>
      </c>
      <c r="I20" s="49">
        <v>57</v>
      </c>
      <c r="J20" s="46">
        <f t="shared" si="3"/>
        <v>66</v>
      </c>
      <c r="K20" s="50">
        <f t="shared" si="2"/>
        <v>11.3</v>
      </c>
      <c r="L20" s="28"/>
    </row>
    <row r="21" spans="1:27" ht="20.100000000000001" customHeight="1" x14ac:dyDescent="0.15">
      <c r="A21" s="34" t="s">
        <v>24</v>
      </c>
      <c r="B21" s="35">
        <v>2</v>
      </c>
      <c r="C21" s="35">
        <v>1</v>
      </c>
      <c r="D21" s="30">
        <f t="shared" si="0"/>
        <v>3</v>
      </c>
      <c r="E21" s="31">
        <f t="shared" si="1"/>
        <v>0.5</v>
      </c>
      <c r="F21" s="36"/>
      <c r="G21" s="48" t="s">
        <v>12</v>
      </c>
      <c r="H21" s="49">
        <v>14</v>
      </c>
      <c r="I21" s="49">
        <v>11</v>
      </c>
      <c r="J21" s="46">
        <f t="shared" si="3"/>
        <v>25</v>
      </c>
      <c r="K21" s="50">
        <f t="shared" si="2"/>
        <v>4.3</v>
      </c>
    </row>
    <row r="22" spans="1:27" ht="20.100000000000001" customHeight="1" x14ac:dyDescent="0.15">
      <c r="A22" s="34" t="s">
        <v>26</v>
      </c>
      <c r="B22" s="35">
        <v>0</v>
      </c>
      <c r="C22" s="35">
        <v>2</v>
      </c>
      <c r="D22" s="30">
        <f t="shared" si="0"/>
        <v>2</v>
      </c>
      <c r="E22" s="31">
        <f t="shared" si="1"/>
        <v>0.3</v>
      </c>
      <c r="F22" s="36"/>
      <c r="G22" s="48" t="s">
        <v>40</v>
      </c>
      <c r="H22" s="49">
        <v>12</v>
      </c>
      <c r="I22" s="49">
        <v>8</v>
      </c>
      <c r="J22" s="46">
        <f t="shared" si="3"/>
        <v>20</v>
      </c>
      <c r="K22" s="50">
        <f t="shared" si="2"/>
        <v>3.4000000000000004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41</v>
      </c>
      <c r="H23" s="49">
        <v>11</v>
      </c>
      <c r="I23" s="49">
        <v>9</v>
      </c>
      <c r="J23" s="46">
        <f t="shared" si="3"/>
        <v>20</v>
      </c>
      <c r="K23" s="50">
        <f t="shared" si="2"/>
        <v>3.4000000000000004</v>
      </c>
    </row>
    <row r="24" spans="1:27" ht="20.100000000000001" customHeight="1" x14ac:dyDescent="0.15">
      <c r="A24" s="34" t="s">
        <v>40</v>
      </c>
      <c r="B24" s="35">
        <v>12</v>
      </c>
      <c r="C24" s="35">
        <v>8</v>
      </c>
      <c r="D24" s="30">
        <f t="shared" si="0"/>
        <v>20</v>
      </c>
      <c r="E24" s="31">
        <f t="shared" si="1"/>
        <v>3.4000000000000004</v>
      </c>
      <c r="F24" s="36"/>
      <c r="G24" s="48" t="s">
        <v>42</v>
      </c>
      <c r="H24" s="49">
        <v>19</v>
      </c>
      <c r="I24" s="49">
        <v>0</v>
      </c>
      <c r="J24" s="46">
        <f t="shared" si="3"/>
        <v>19</v>
      </c>
      <c r="K24" s="50">
        <f t="shared" si="2"/>
        <v>3.3000000000000003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43</v>
      </c>
      <c r="H25" s="49">
        <v>10</v>
      </c>
      <c r="I25" s="49">
        <v>5</v>
      </c>
      <c r="J25" s="46">
        <f t="shared" si="3"/>
        <v>15</v>
      </c>
      <c r="K25" s="50">
        <f t="shared" si="2"/>
        <v>2.6</v>
      </c>
    </row>
    <row r="26" spans="1:27" ht="20.100000000000001" customHeight="1" x14ac:dyDescent="0.15">
      <c r="A26" s="51" t="s">
        <v>44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G26" s="53" t="s">
        <v>33</v>
      </c>
      <c r="H26" s="54">
        <v>28</v>
      </c>
      <c r="I26" s="54">
        <v>11</v>
      </c>
      <c r="J26" s="55">
        <f t="shared" si="3"/>
        <v>39</v>
      </c>
      <c r="K26" s="56">
        <f t="shared" si="2"/>
        <v>6.7</v>
      </c>
    </row>
    <row r="27" spans="1:27" ht="20.100000000000001" customHeight="1" x14ac:dyDescent="0.15">
      <c r="A27" s="34" t="s">
        <v>34</v>
      </c>
      <c r="B27" s="35">
        <v>0</v>
      </c>
      <c r="C27" s="35">
        <v>0</v>
      </c>
      <c r="D27" s="30">
        <f>B27+C27</f>
        <v>0</v>
      </c>
      <c r="E27" s="31">
        <f t="shared" si="1"/>
        <v>0</v>
      </c>
      <c r="F27" s="36"/>
      <c r="H27" s="57">
        <f>B28</f>
        <v>245</v>
      </c>
      <c r="I27" s="57">
        <f>C28</f>
        <v>337</v>
      </c>
      <c r="J27" s="57">
        <f>D28</f>
        <v>582</v>
      </c>
      <c r="K27" s="58">
        <f>SUM(K18:K26)</f>
        <v>100</v>
      </c>
    </row>
    <row r="28" spans="1:27" ht="18" customHeight="1" x14ac:dyDescent="0.15">
      <c r="A28" s="59" t="s">
        <v>35</v>
      </c>
      <c r="B28" s="35">
        <f>SUM(B6:B27)</f>
        <v>245</v>
      </c>
      <c r="C28" s="35">
        <f>SUM(C6:C27)</f>
        <v>337</v>
      </c>
      <c r="D28" s="35">
        <f>SUM(D6:D27)</f>
        <v>582</v>
      </c>
      <c r="E28" s="60">
        <v>100</v>
      </c>
      <c r="F28" s="36"/>
      <c r="G28" s="37" t="s">
        <v>36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37</v>
      </c>
      <c r="H29" s="40"/>
      <c r="I29" s="40"/>
      <c r="J29" s="40"/>
      <c r="K29" s="40"/>
    </row>
    <row r="30" spans="1:27" ht="18" customHeight="1" x14ac:dyDescent="0.15">
      <c r="A30" s="32"/>
      <c r="B30" s="61"/>
      <c r="C30" s="61"/>
      <c r="D30" s="26"/>
      <c r="E30" s="62"/>
      <c r="F30" s="36"/>
      <c r="G30" s="63" t="s">
        <v>48</v>
      </c>
      <c r="T30" s="64"/>
      <c r="U30" s="64"/>
      <c r="V30" s="64"/>
      <c r="W30" s="64"/>
      <c r="X30" s="64"/>
      <c r="Y30" s="64"/>
      <c r="Z30" s="64"/>
      <c r="AA30" s="64"/>
    </row>
    <row r="31" spans="1:27" ht="18" customHeight="1" x14ac:dyDescent="0.15">
      <c r="A31" s="32"/>
      <c r="B31" s="61"/>
      <c r="C31" s="61"/>
      <c r="D31" s="26"/>
      <c r="E31" s="62"/>
      <c r="F31" s="36"/>
      <c r="O31" s="64"/>
      <c r="P31" s="64"/>
      <c r="Q31" s="64"/>
      <c r="R31" s="64"/>
      <c r="S31" s="64"/>
    </row>
    <row r="32" spans="1:27" ht="18" customHeight="1" x14ac:dyDescent="0.15">
      <c r="A32" s="65"/>
      <c r="B32" s="61"/>
      <c r="C32" s="61"/>
      <c r="D32" s="26"/>
      <c r="E32" s="62"/>
      <c r="F32" s="36"/>
    </row>
    <row r="33" spans="1:15" ht="18" customHeight="1" x14ac:dyDescent="0.15">
      <c r="A33" s="65"/>
      <c r="B33" s="61"/>
      <c r="C33" s="61"/>
      <c r="D33" s="61"/>
      <c r="E33" s="66"/>
      <c r="F33" s="36"/>
    </row>
    <row r="34" spans="1:15" ht="18" customHeight="1" x14ac:dyDescent="0.15">
      <c r="B34" s="67"/>
      <c r="C34" s="67"/>
      <c r="D34" s="67"/>
      <c r="E34" s="67"/>
      <c r="F34" s="68"/>
    </row>
    <row r="35" spans="1:15" ht="11.25" customHeight="1" x14ac:dyDescent="0.15">
      <c r="F35" s="67"/>
      <c r="L35" s="67"/>
      <c r="M35" s="67"/>
      <c r="N35" s="67"/>
      <c r="O35" s="67"/>
    </row>
    <row r="37" spans="1:15" x14ac:dyDescent="0.15">
      <c r="G37" s="67"/>
      <c r="H37" s="67"/>
      <c r="I37" s="67"/>
      <c r="J37" s="67"/>
      <c r="K37" s="67"/>
    </row>
    <row r="41" spans="1:15" x14ac:dyDescent="0.15">
      <c r="D41" s="69"/>
    </row>
    <row r="45" spans="1:15" x14ac:dyDescent="0.15">
      <c r="I45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49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9</v>
      </c>
      <c r="B6" s="30">
        <v>101</v>
      </c>
      <c r="C6" s="30">
        <v>117</v>
      </c>
      <c r="D6" s="30">
        <f t="shared" ref="D6:D26" si="0">B6+C6</f>
        <v>218</v>
      </c>
      <c r="E6" s="31">
        <f t="shared" ref="E6:E27" si="1">ROUND(D6/$D$28,3)*100</f>
        <v>36.299999999999997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10</v>
      </c>
      <c r="B7" s="35">
        <v>43</v>
      </c>
      <c r="C7" s="35">
        <v>127</v>
      </c>
      <c r="D7" s="30">
        <f t="shared" si="0"/>
        <v>170</v>
      </c>
      <c r="E7" s="31">
        <f t="shared" si="1"/>
        <v>28.299999999999997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11</v>
      </c>
      <c r="B8" s="35">
        <v>9</v>
      </c>
      <c r="C8" s="35">
        <v>55</v>
      </c>
      <c r="D8" s="30">
        <f t="shared" si="0"/>
        <v>64</v>
      </c>
      <c r="E8" s="31">
        <f t="shared" si="1"/>
        <v>10.6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12</v>
      </c>
      <c r="B9" s="35">
        <v>14</v>
      </c>
      <c r="C9" s="35">
        <v>11</v>
      </c>
      <c r="D9" s="30">
        <f t="shared" si="0"/>
        <v>25</v>
      </c>
      <c r="E9" s="31">
        <f t="shared" si="1"/>
        <v>4.2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13</v>
      </c>
      <c r="B10" s="35">
        <v>29</v>
      </c>
      <c r="C10" s="35">
        <v>0</v>
      </c>
      <c r="D10" s="30">
        <f t="shared" si="0"/>
        <v>29</v>
      </c>
      <c r="E10" s="31">
        <f t="shared" si="1"/>
        <v>4.8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14</v>
      </c>
      <c r="B11" s="35">
        <v>12</v>
      </c>
      <c r="C11" s="35">
        <v>8</v>
      </c>
      <c r="D11" s="30">
        <f t="shared" si="0"/>
        <v>20</v>
      </c>
      <c r="E11" s="31">
        <f t="shared" si="1"/>
        <v>3.3000000000000003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15</v>
      </c>
      <c r="B12" s="35">
        <v>6</v>
      </c>
      <c r="C12" s="35">
        <v>0</v>
      </c>
      <c r="D12" s="30">
        <f t="shared" si="0"/>
        <v>6</v>
      </c>
      <c r="E12" s="31">
        <f t="shared" si="1"/>
        <v>1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16</v>
      </c>
      <c r="B13" s="35">
        <v>3</v>
      </c>
      <c r="C13" s="35">
        <v>2</v>
      </c>
      <c r="D13" s="30">
        <f t="shared" si="0"/>
        <v>5</v>
      </c>
      <c r="E13" s="31">
        <f t="shared" si="1"/>
        <v>0.8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17</v>
      </c>
      <c r="B14" s="35">
        <v>3</v>
      </c>
      <c r="C14" s="35">
        <v>1</v>
      </c>
      <c r="D14" s="30">
        <f t="shared" si="0"/>
        <v>4</v>
      </c>
      <c r="E14" s="31">
        <f t="shared" si="1"/>
        <v>0.70000000000000007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18</v>
      </c>
      <c r="B15" s="35">
        <v>3</v>
      </c>
      <c r="C15" s="35">
        <v>2</v>
      </c>
      <c r="D15" s="30">
        <f t="shared" si="0"/>
        <v>5</v>
      </c>
      <c r="E15" s="31">
        <f t="shared" si="1"/>
        <v>0.8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19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21</v>
      </c>
      <c r="B18" s="35">
        <v>3</v>
      </c>
      <c r="C18" s="35">
        <v>1</v>
      </c>
      <c r="D18" s="30">
        <f t="shared" si="0"/>
        <v>4</v>
      </c>
      <c r="E18" s="31">
        <f t="shared" si="1"/>
        <v>0.70000000000000007</v>
      </c>
      <c r="F18" s="36"/>
      <c r="G18" s="45" t="s">
        <v>9</v>
      </c>
      <c r="H18" s="46">
        <v>101</v>
      </c>
      <c r="I18" s="46">
        <v>117</v>
      </c>
      <c r="J18" s="46">
        <f>H18+I18</f>
        <v>218</v>
      </c>
      <c r="K18" s="47">
        <f t="shared" ref="K18:K26" si="2">ROUND(J18/$D$28,3)*100</f>
        <v>36.299999999999997</v>
      </c>
      <c r="L18" s="28"/>
    </row>
    <row r="19" spans="1:27" ht="20.100000000000001" customHeight="1" x14ac:dyDescent="0.15">
      <c r="A19" s="34" t="s">
        <v>22</v>
      </c>
      <c r="B19" s="35">
        <v>2</v>
      </c>
      <c r="C19" s="35">
        <v>0</v>
      </c>
      <c r="D19" s="30">
        <f t="shared" si="0"/>
        <v>2</v>
      </c>
      <c r="E19" s="31">
        <f t="shared" si="1"/>
        <v>0.3</v>
      </c>
      <c r="F19" s="36"/>
      <c r="G19" s="48" t="s">
        <v>10</v>
      </c>
      <c r="H19" s="49">
        <v>43</v>
      </c>
      <c r="I19" s="49">
        <v>127</v>
      </c>
      <c r="J19" s="46">
        <f t="shared" ref="J19:J26" si="3">H19+I19</f>
        <v>170</v>
      </c>
      <c r="K19" s="50">
        <f t="shared" si="2"/>
        <v>28.299999999999997</v>
      </c>
      <c r="L19" s="28"/>
    </row>
    <row r="20" spans="1:27" ht="20.100000000000001" customHeight="1" x14ac:dyDescent="0.15">
      <c r="A20" s="34" t="s">
        <v>23</v>
      </c>
      <c r="B20" s="35">
        <v>11</v>
      </c>
      <c r="C20" s="35">
        <v>5</v>
      </c>
      <c r="D20" s="30">
        <f t="shared" si="0"/>
        <v>16</v>
      </c>
      <c r="E20" s="31">
        <f t="shared" si="1"/>
        <v>2.7</v>
      </c>
      <c r="F20" s="36"/>
      <c r="G20" s="48" t="s">
        <v>11</v>
      </c>
      <c r="H20" s="49">
        <v>9</v>
      </c>
      <c r="I20" s="49">
        <v>55</v>
      </c>
      <c r="J20" s="46">
        <f t="shared" si="3"/>
        <v>64</v>
      </c>
      <c r="K20" s="50">
        <f t="shared" si="2"/>
        <v>10.6</v>
      </c>
      <c r="L20" s="28"/>
    </row>
    <row r="21" spans="1:27" ht="20.100000000000001" customHeight="1" x14ac:dyDescent="0.15">
      <c r="A21" s="34" t="s">
        <v>24</v>
      </c>
      <c r="B21" s="35">
        <v>2</v>
      </c>
      <c r="C21" s="35">
        <v>1</v>
      </c>
      <c r="D21" s="30">
        <f t="shared" si="0"/>
        <v>3</v>
      </c>
      <c r="E21" s="31">
        <f t="shared" si="1"/>
        <v>0.5</v>
      </c>
      <c r="F21" s="36"/>
      <c r="G21" s="48" t="s">
        <v>42</v>
      </c>
      <c r="H21" s="49">
        <v>29</v>
      </c>
      <c r="I21" s="49">
        <v>0</v>
      </c>
      <c r="J21" s="46">
        <f t="shared" si="3"/>
        <v>29</v>
      </c>
      <c r="K21" s="50">
        <f t="shared" si="2"/>
        <v>4.8</v>
      </c>
    </row>
    <row r="22" spans="1:27" ht="20.100000000000001" customHeight="1" x14ac:dyDescent="0.15">
      <c r="A22" s="34" t="s">
        <v>26</v>
      </c>
      <c r="B22" s="35">
        <v>0</v>
      </c>
      <c r="C22" s="35">
        <v>2</v>
      </c>
      <c r="D22" s="30">
        <f t="shared" si="0"/>
        <v>2</v>
      </c>
      <c r="E22" s="31">
        <f t="shared" si="1"/>
        <v>0.3</v>
      </c>
      <c r="F22" s="36"/>
      <c r="G22" s="48" t="s">
        <v>12</v>
      </c>
      <c r="H22" s="49">
        <v>14</v>
      </c>
      <c r="I22" s="49">
        <v>11</v>
      </c>
      <c r="J22" s="46">
        <f t="shared" si="3"/>
        <v>25</v>
      </c>
      <c r="K22" s="50">
        <f t="shared" si="2"/>
        <v>4.2</v>
      </c>
    </row>
    <row r="23" spans="1:27" ht="20.100000000000001" customHeight="1" x14ac:dyDescent="0.15">
      <c r="A23" s="34" t="s">
        <v>27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41</v>
      </c>
      <c r="H23" s="49">
        <v>12</v>
      </c>
      <c r="I23" s="49">
        <v>8</v>
      </c>
      <c r="J23" s="46">
        <f t="shared" si="3"/>
        <v>20</v>
      </c>
      <c r="K23" s="50">
        <f t="shared" si="2"/>
        <v>3.3000000000000003</v>
      </c>
    </row>
    <row r="24" spans="1:27" ht="20.100000000000001" customHeight="1" x14ac:dyDescent="0.15">
      <c r="A24" s="34" t="s">
        <v>40</v>
      </c>
      <c r="B24" s="35">
        <v>12</v>
      </c>
      <c r="C24" s="35">
        <v>8</v>
      </c>
      <c r="D24" s="30">
        <f t="shared" si="0"/>
        <v>20</v>
      </c>
      <c r="E24" s="31">
        <f t="shared" si="1"/>
        <v>3.3000000000000003</v>
      </c>
      <c r="F24" s="36"/>
      <c r="G24" s="48" t="s">
        <v>40</v>
      </c>
      <c r="H24" s="49">
        <v>12</v>
      </c>
      <c r="I24" s="49">
        <v>8</v>
      </c>
      <c r="J24" s="46">
        <f t="shared" si="3"/>
        <v>20</v>
      </c>
      <c r="K24" s="50">
        <f t="shared" si="2"/>
        <v>3.3000000000000003</v>
      </c>
    </row>
    <row r="25" spans="1:27" ht="20.100000000000001" customHeight="1" x14ac:dyDescent="0.15">
      <c r="A25" s="34" t="s">
        <v>30</v>
      </c>
      <c r="B25" s="35">
        <v>0</v>
      </c>
      <c r="C25" s="35">
        <v>1</v>
      </c>
      <c r="D25" s="30">
        <f t="shared" si="0"/>
        <v>1</v>
      </c>
      <c r="E25" s="31">
        <f t="shared" si="1"/>
        <v>0.2</v>
      </c>
      <c r="F25" s="36"/>
      <c r="G25" s="48" t="s">
        <v>43</v>
      </c>
      <c r="H25" s="49">
        <v>11</v>
      </c>
      <c r="I25" s="49">
        <v>5</v>
      </c>
      <c r="J25" s="46">
        <f t="shared" si="3"/>
        <v>16</v>
      </c>
      <c r="K25" s="50">
        <f t="shared" si="2"/>
        <v>2.7</v>
      </c>
    </row>
    <row r="26" spans="1:27" ht="20.100000000000001" customHeight="1" x14ac:dyDescent="0.15">
      <c r="A26" s="51" t="s">
        <v>44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G26" s="53" t="s">
        <v>33</v>
      </c>
      <c r="H26" s="54">
        <v>28</v>
      </c>
      <c r="I26" s="54">
        <v>11</v>
      </c>
      <c r="J26" s="55">
        <f t="shared" si="3"/>
        <v>39</v>
      </c>
      <c r="K26" s="56">
        <f t="shared" si="2"/>
        <v>6.5</v>
      </c>
    </row>
    <row r="27" spans="1:27" ht="20.100000000000001" customHeight="1" x14ac:dyDescent="0.15">
      <c r="A27" s="34" t="s">
        <v>34</v>
      </c>
      <c r="B27" s="35">
        <v>1</v>
      </c>
      <c r="C27" s="35">
        <v>0</v>
      </c>
      <c r="D27" s="30">
        <f>B27+C27</f>
        <v>1</v>
      </c>
      <c r="E27" s="31">
        <f t="shared" si="1"/>
        <v>0.2</v>
      </c>
      <c r="F27" s="36"/>
      <c r="H27" s="57">
        <f>B28</f>
        <v>259</v>
      </c>
      <c r="I27" s="57">
        <f>C28</f>
        <v>342</v>
      </c>
      <c r="J27" s="57">
        <f>D28</f>
        <v>601</v>
      </c>
      <c r="K27" s="58">
        <f>SUM(K18:K26)</f>
        <v>99.999999999999986</v>
      </c>
    </row>
    <row r="28" spans="1:27" ht="18" customHeight="1" x14ac:dyDescent="0.15">
      <c r="A28" s="59" t="s">
        <v>35</v>
      </c>
      <c r="B28" s="35">
        <f>SUM(B6:B27)</f>
        <v>259</v>
      </c>
      <c r="C28" s="35">
        <f>SUM(C6:C27)</f>
        <v>342</v>
      </c>
      <c r="D28" s="35">
        <f>SUM(D6:D27)</f>
        <v>601</v>
      </c>
      <c r="E28" s="60">
        <v>100</v>
      </c>
      <c r="F28" s="36"/>
      <c r="G28" s="37" t="s">
        <v>36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37</v>
      </c>
      <c r="H29" s="40"/>
      <c r="I29" s="40"/>
      <c r="J29" s="40"/>
      <c r="K29" s="40"/>
    </row>
    <row r="30" spans="1:27" ht="18" customHeight="1" x14ac:dyDescent="0.15">
      <c r="A30" s="32"/>
      <c r="B30" s="61"/>
      <c r="C30" s="61"/>
      <c r="D30" s="26"/>
      <c r="E30" s="62"/>
      <c r="F30" s="36"/>
      <c r="G30" s="63" t="s">
        <v>38</v>
      </c>
      <c r="T30" s="64"/>
      <c r="U30" s="64"/>
      <c r="V30" s="64"/>
      <c r="W30" s="64"/>
      <c r="X30" s="64"/>
      <c r="Y30" s="64"/>
      <c r="Z30" s="64"/>
      <c r="AA30" s="64"/>
    </row>
    <row r="31" spans="1:27" ht="18" customHeight="1" x14ac:dyDescent="0.15">
      <c r="A31" s="32"/>
      <c r="B31" s="61"/>
      <c r="C31" s="61"/>
      <c r="D31" s="26"/>
      <c r="E31" s="62"/>
      <c r="F31" s="36"/>
      <c r="O31" s="64"/>
      <c r="P31" s="64"/>
      <c r="Q31" s="64"/>
      <c r="R31" s="64"/>
      <c r="S31" s="64"/>
    </row>
    <row r="32" spans="1:27" ht="18" customHeight="1" x14ac:dyDescent="0.15">
      <c r="A32" s="65"/>
      <c r="B32" s="61"/>
      <c r="C32" s="61"/>
      <c r="D32" s="26"/>
      <c r="E32" s="62"/>
      <c r="F32" s="36"/>
    </row>
    <row r="33" spans="1:15" ht="18" customHeight="1" x14ac:dyDescent="0.15">
      <c r="A33" s="65"/>
      <c r="B33" s="61"/>
      <c r="C33" s="61"/>
      <c r="D33" s="61"/>
      <c r="E33" s="66"/>
      <c r="F33" s="36"/>
    </row>
    <row r="34" spans="1:15" ht="18" customHeight="1" x14ac:dyDescent="0.15">
      <c r="B34" s="67"/>
      <c r="C34" s="67"/>
      <c r="D34" s="67"/>
      <c r="E34" s="67"/>
      <c r="F34" s="68"/>
    </row>
    <row r="35" spans="1:15" ht="11.25" customHeight="1" x14ac:dyDescent="0.15">
      <c r="F35" s="67"/>
      <c r="L35" s="67"/>
      <c r="M35" s="67"/>
      <c r="N35" s="67"/>
      <c r="O35" s="67"/>
    </row>
    <row r="37" spans="1:15" x14ac:dyDescent="0.15">
      <c r="G37" s="67"/>
      <c r="H37" s="67"/>
      <c r="I37" s="67"/>
      <c r="J37" s="67"/>
      <c r="K37" s="67"/>
    </row>
    <row r="41" spans="1:15" x14ac:dyDescent="0.15">
      <c r="D41" s="69"/>
    </row>
    <row r="45" spans="1:15" x14ac:dyDescent="0.15">
      <c r="I45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50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51</v>
      </c>
      <c r="B6" s="30">
        <v>101</v>
      </c>
      <c r="C6" s="30">
        <v>117</v>
      </c>
      <c r="D6" s="30">
        <f t="shared" ref="D6:D26" si="0">B6+C6</f>
        <v>218</v>
      </c>
      <c r="E6" s="31">
        <f t="shared" ref="E6:E27" si="1">ROUND(D6/$D$28,3)*100</f>
        <v>36.6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52</v>
      </c>
      <c r="B7" s="35">
        <v>42</v>
      </c>
      <c r="C7" s="35">
        <v>124</v>
      </c>
      <c r="D7" s="30">
        <f t="shared" si="0"/>
        <v>166</v>
      </c>
      <c r="E7" s="31">
        <f t="shared" si="1"/>
        <v>27.900000000000002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53</v>
      </c>
      <c r="B8" s="35">
        <v>11</v>
      </c>
      <c r="C8" s="35">
        <v>7</v>
      </c>
      <c r="D8" s="30">
        <f t="shared" si="0"/>
        <v>18</v>
      </c>
      <c r="E8" s="31">
        <f t="shared" si="1"/>
        <v>3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54</v>
      </c>
      <c r="B9" s="35">
        <v>0</v>
      </c>
      <c r="C9" s="35">
        <v>1</v>
      </c>
      <c r="D9" s="30">
        <f t="shared" si="0"/>
        <v>1</v>
      </c>
      <c r="E9" s="31">
        <f t="shared" si="1"/>
        <v>0.2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11</v>
      </c>
      <c r="B10" s="35">
        <v>10</v>
      </c>
      <c r="C10" s="35">
        <v>55</v>
      </c>
      <c r="D10" s="30">
        <f t="shared" si="0"/>
        <v>65</v>
      </c>
      <c r="E10" s="31">
        <f t="shared" si="1"/>
        <v>10.9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23</v>
      </c>
      <c r="B11" s="35">
        <v>11</v>
      </c>
      <c r="C11" s="35">
        <v>5</v>
      </c>
      <c r="D11" s="30">
        <f t="shared" si="0"/>
        <v>16</v>
      </c>
      <c r="E11" s="31">
        <f t="shared" si="1"/>
        <v>2.7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18</v>
      </c>
      <c r="B12" s="35">
        <v>3</v>
      </c>
      <c r="C12" s="35">
        <v>2</v>
      </c>
      <c r="D12" s="30">
        <f t="shared" si="0"/>
        <v>5</v>
      </c>
      <c r="E12" s="31">
        <f t="shared" si="1"/>
        <v>0.8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17</v>
      </c>
      <c r="B13" s="35">
        <v>3</v>
      </c>
      <c r="C13" s="35">
        <v>1</v>
      </c>
      <c r="D13" s="30">
        <f t="shared" si="0"/>
        <v>4</v>
      </c>
      <c r="E13" s="31">
        <f t="shared" si="1"/>
        <v>0.70000000000000007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13</v>
      </c>
      <c r="B14" s="35">
        <v>29</v>
      </c>
      <c r="C14" s="35">
        <v>0</v>
      </c>
      <c r="D14" s="30">
        <f t="shared" si="0"/>
        <v>29</v>
      </c>
      <c r="E14" s="31">
        <f t="shared" si="1"/>
        <v>4.9000000000000004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55</v>
      </c>
      <c r="B15" s="35">
        <v>12</v>
      </c>
      <c r="C15" s="35">
        <v>8</v>
      </c>
      <c r="D15" s="30">
        <f t="shared" si="0"/>
        <v>20</v>
      </c>
      <c r="E15" s="31">
        <f t="shared" si="1"/>
        <v>3.4000000000000004</v>
      </c>
      <c r="F15" s="36"/>
      <c r="G15" s="38"/>
      <c r="H15" s="33"/>
      <c r="I15" s="33"/>
      <c r="J15" s="33"/>
      <c r="K15" s="39"/>
      <c r="L15" s="21"/>
    </row>
    <row r="16" spans="1:33" ht="20.100000000000001" customHeight="1" x14ac:dyDescent="0.15">
      <c r="A16" s="34" t="s">
        <v>21</v>
      </c>
      <c r="B16" s="35">
        <v>3</v>
      </c>
      <c r="C16" s="35">
        <v>1</v>
      </c>
      <c r="D16" s="30">
        <f t="shared" si="0"/>
        <v>4</v>
      </c>
      <c r="E16" s="31">
        <f t="shared" si="1"/>
        <v>0.70000000000000007</v>
      </c>
      <c r="F16" s="36"/>
      <c r="G16" s="38"/>
      <c r="H16" s="33"/>
      <c r="I16" s="33"/>
      <c r="J16" s="33"/>
      <c r="K16" s="39"/>
      <c r="L16" s="28"/>
      <c r="M16" s="40"/>
      <c r="N16" s="40"/>
      <c r="O16" s="41"/>
      <c r="P16" s="41"/>
    </row>
    <row r="17" spans="1:27" ht="20.100000000000001" customHeight="1" thickBot="1" x14ac:dyDescent="0.2">
      <c r="A17" s="34" t="s">
        <v>20</v>
      </c>
      <c r="B17" s="35">
        <v>2</v>
      </c>
      <c r="C17" s="35">
        <v>0</v>
      </c>
      <c r="D17" s="30">
        <f t="shared" si="0"/>
        <v>2</v>
      </c>
      <c r="E17" s="31">
        <f t="shared" si="1"/>
        <v>0.3</v>
      </c>
      <c r="F17" s="36"/>
      <c r="G17" s="42" t="s">
        <v>4</v>
      </c>
      <c r="H17" s="43" t="s">
        <v>5</v>
      </c>
      <c r="I17" s="43" t="s">
        <v>6</v>
      </c>
      <c r="J17" s="42" t="s">
        <v>7</v>
      </c>
      <c r="K17" s="44" t="s">
        <v>8</v>
      </c>
      <c r="L17" s="28"/>
    </row>
    <row r="18" spans="1:27" ht="20.100000000000001" customHeight="1" thickTop="1" x14ac:dyDescent="0.15">
      <c r="A18" s="34" t="s">
        <v>27</v>
      </c>
      <c r="B18" s="35">
        <v>0</v>
      </c>
      <c r="C18" s="35">
        <v>1</v>
      </c>
      <c r="D18" s="30">
        <f t="shared" si="0"/>
        <v>1</v>
      </c>
      <c r="E18" s="31">
        <f t="shared" si="1"/>
        <v>0.2</v>
      </c>
      <c r="F18" s="36"/>
      <c r="G18" s="45" t="s">
        <v>9</v>
      </c>
      <c r="H18" s="46">
        <v>101</v>
      </c>
      <c r="I18" s="46">
        <v>117</v>
      </c>
      <c r="J18" s="46">
        <f>H18+I18</f>
        <v>218</v>
      </c>
      <c r="K18" s="47">
        <f t="shared" ref="K18:K26" si="2">ROUND(J18/$D$28,3)*100</f>
        <v>36.6</v>
      </c>
      <c r="L18" s="28"/>
    </row>
    <row r="19" spans="1:27" ht="20.100000000000001" customHeight="1" x14ac:dyDescent="0.15">
      <c r="A19" s="34" t="s">
        <v>15</v>
      </c>
      <c r="B19" s="35">
        <v>6</v>
      </c>
      <c r="C19" s="35">
        <v>0</v>
      </c>
      <c r="D19" s="30">
        <f t="shared" si="0"/>
        <v>6</v>
      </c>
      <c r="E19" s="31">
        <f t="shared" si="1"/>
        <v>1</v>
      </c>
      <c r="F19" s="36"/>
      <c r="G19" s="48" t="s">
        <v>10</v>
      </c>
      <c r="H19" s="49">
        <v>42</v>
      </c>
      <c r="I19" s="49">
        <v>124</v>
      </c>
      <c r="J19" s="46">
        <f t="shared" ref="J19:J26" si="3">H19+I19</f>
        <v>166</v>
      </c>
      <c r="K19" s="50">
        <f t="shared" si="2"/>
        <v>27.900000000000002</v>
      </c>
      <c r="L19" s="28"/>
    </row>
    <row r="20" spans="1:27" ht="20.100000000000001" customHeight="1" x14ac:dyDescent="0.15">
      <c r="A20" s="34" t="s">
        <v>16</v>
      </c>
      <c r="B20" s="35">
        <v>3</v>
      </c>
      <c r="C20" s="35">
        <v>2</v>
      </c>
      <c r="D20" s="30">
        <f t="shared" si="0"/>
        <v>5</v>
      </c>
      <c r="E20" s="31">
        <f t="shared" si="1"/>
        <v>0.8</v>
      </c>
      <c r="F20" s="36"/>
      <c r="G20" s="48" t="s">
        <v>11</v>
      </c>
      <c r="H20" s="49">
        <v>10</v>
      </c>
      <c r="I20" s="49">
        <v>55</v>
      </c>
      <c r="J20" s="46">
        <f t="shared" si="3"/>
        <v>65</v>
      </c>
      <c r="K20" s="50">
        <f t="shared" si="2"/>
        <v>10.9</v>
      </c>
      <c r="L20" s="28"/>
    </row>
    <row r="21" spans="1:27" ht="20.100000000000001" customHeight="1" x14ac:dyDescent="0.15">
      <c r="A21" s="34" t="s">
        <v>24</v>
      </c>
      <c r="B21" s="35">
        <v>2</v>
      </c>
      <c r="C21" s="35">
        <v>1</v>
      </c>
      <c r="D21" s="30">
        <f t="shared" si="0"/>
        <v>3</v>
      </c>
      <c r="E21" s="31">
        <f t="shared" si="1"/>
        <v>0.5</v>
      </c>
      <c r="F21" s="36"/>
      <c r="G21" s="48" t="s">
        <v>42</v>
      </c>
      <c r="H21" s="49">
        <v>29</v>
      </c>
      <c r="I21" s="49">
        <v>0</v>
      </c>
      <c r="J21" s="46">
        <f t="shared" si="3"/>
        <v>29</v>
      </c>
      <c r="K21" s="50">
        <f t="shared" si="2"/>
        <v>4.9000000000000004</v>
      </c>
    </row>
    <row r="22" spans="1:27" ht="20.100000000000001" customHeight="1" x14ac:dyDescent="0.15">
      <c r="A22" s="34" t="s">
        <v>19</v>
      </c>
      <c r="B22" s="35">
        <v>2</v>
      </c>
      <c r="C22" s="35">
        <v>0</v>
      </c>
      <c r="D22" s="30">
        <f t="shared" si="0"/>
        <v>2</v>
      </c>
      <c r="E22" s="31">
        <f t="shared" si="1"/>
        <v>0.3</v>
      </c>
      <c r="F22" s="36"/>
      <c r="G22" s="48" t="s">
        <v>12</v>
      </c>
      <c r="H22" s="49">
        <v>14</v>
      </c>
      <c r="I22" s="49">
        <v>11</v>
      </c>
      <c r="J22" s="46">
        <f t="shared" si="3"/>
        <v>25</v>
      </c>
      <c r="K22" s="50">
        <f t="shared" si="2"/>
        <v>4.2</v>
      </c>
    </row>
    <row r="23" spans="1:27" ht="20.100000000000001" customHeight="1" x14ac:dyDescent="0.15">
      <c r="A23" s="34" t="s">
        <v>56</v>
      </c>
      <c r="B23" s="35">
        <v>0</v>
      </c>
      <c r="C23" s="35">
        <v>1</v>
      </c>
      <c r="D23" s="30">
        <f t="shared" si="0"/>
        <v>1</v>
      </c>
      <c r="E23" s="31">
        <f t="shared" si="1"/>
        <v>0.2</v>
      </c>
      <c r="F23" s="36"/>
      <c r="G23" s="48" t="s">
        <v>55</v>
      </c>
      <c r="H23" s="49">
        <v>12</v>
      </c>
      <c r="I23" s="49">
        <v>8</v>
      </c>
      <c r="J23" s="46">
        <f t="shared" si="3"/>
        <v>20</v>
      </c>
      <c r="K23" s="50">
        <f t="shared" si="2"/>
        <v>3.4000000000000004</v>
      </c>
    </row>
    <row r="24" spans="1:27" ht="20.100000000000001" customHeight="1" x14ac:dyDescent="0.15">
      <c r="A24" s="34" t="s">
        <v>57</v>
      </c>
      <c r="B24" s="35">
        <v>14</v>
      </c>
      <c r="C24" s="35">
        <v>11</v>
      </c>
      <c r="D24" s="30">
        <f t="shared" si="0"/>
        <v>25</v>
      </c>
      <c r="E24" s="31">
        <f t="shared" si="1"/>
        <v>4.2</v>
      </c>
      <c r="F24" s="36"/>
      <c r="G24" s="48" t="s">
        <v>41</v>
      </c>
      <c r="H24" s="49">
        <v>11</v>
      </c>
      <c r="I24" s="49">
        <v>7</v>
      </c>
      <c r="J24" s="46">
        <f t="shared" si="3"/>
        <v>18</v>
      </c>
      <c r="K24" s="50">
        <f t="shared" si="2"/>
        <v>3</v>
      </c>
    </row>
    <row r="25" spans="1:27" ht="20.100000000000001" customHeight="1" x14ac:dyDescent="0.15">
      <c r="A25" s="34" t="s">
        <v>26</v>
      </c>
      <c r="B25" s="35">
        <v>0</v>
      </c>
      <c r="C25" s="35">
        <v>2</v>
      </c>
      <c r="D25" s="30">
        <f t="shared" si="0"/>
        <v>2</v>
      </c>
      <c r="E25" s="31">
        <f t="shared" si="1"/>
        <v>0.3</v>
      </c>
      <c r="F25" s="36"/>
      <c r="G25" s="48" t="s">
        <v>43</v>
      </c>
      <c r="H25" s="49">
        <v>11</v>
      </c>
      <c r="I25" s="49">
        <v>5</v>
      </c>
      <c r="J25" s="46">
        <f t="shared" si="3"/>
        <v>16</v>
      </c>
      <c r="K25" s="50">
        <f t="shared" si="2"/>
        <v>2.7</v>
      </c>
    </row>
    <row r="26" spans="1:27" ht="20.100000000000001" customHeight="1" x14ac:dyDescent="0.15">
      <c r="A26" s="51" t="s">
        <v>22</v>
      </c>
      <c r="B26" s="52">
        <v>2</v>
      </c>
      <c r="C26" s="52">
        <v>0</v>
      </c>
      <c r="D26" s="52">
        <f t="shared" si="0"/>
        <v>2</v>
      </c>
      <c r="E26" s="52">
        <f t="shared" si="1"/>
        <v>0.3</v>
      </c>
      <c r="F26" s="36"/>
      <c r="G26" s="53" t="s">
        <v>33</v>
      </c>
      <c r="H26" s="54">
        <v>27</v>
      </c>
      <c r="I26" s="54">
        <v>12</v>
      </c>
      <c r="J26" s="55">
        <f t="shared" si="3"/>
        <v>39</v>
      </c>
      <c r="K26" s="56">
        <f t="shared" si="2"/>
        <v>6.5</v>
      </c>
    </row>
    <row r="27" spans="1:27" ht="20.100000000000001" customHeight="1" x14ac:dyDescent="0.15">
      <c r="A27" s="34" t="s">
        <v>58</v>
      </c>
      <c r="B27" s="35">
        <v>1</v>
      </c>
      <c r="C27" s="35">
        <v>0</v>
      </c>
      <c r="D27" s="30">
        <f>B27+C27</f>
        <v>1</v>
      </c>
      <c r="E27" s="31">
        <f t="shared" si="1"/>
        <v>0.2</v>
      </c>
      <c r="F27" s="36"/>
      <c r="H27" s="57">
        <f>B28</f>
        <v>257</v>
      </c>
      <c r="I27" s="57">
        <f>C28</f>
        <v>339</v>
      </c>
      <c r="J27" s="57">
        <f>D28</f>
        <v>596</v>
      </c>
      <c r="K27" s="58">
        <f>SUM(K18:K26)</f>
        <v>100.10000000000002</v>
      </c>
    </row>
    <row r="28" spans="1:27" ht="18" customHeight="1" x14ac:dyDescent="0.15">
      <c r="A28" s="59" t="s">
        <v>35</v>
      </c>
      <c r="B28" s="35">
        <f>SUM(B6:B27)</f>
        <v>257</v>
      </c>
      <c r="C28" s="35">
        <f>SUM(C6:C27)</f>
        <v>339</v>
      </c>
      <c r="D28" s="35">
        <f>SUM(D6:D27)</f>
        <v>596</v>
      </c>
      <c r="E28" s="60">
        <v>100</v>
      </c>
      <c r="F28" s="36"/>
      <c r="G28" s="37" t="s">
        <v>36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37</v>
      </c>
      <c r="H29" s="40"/>
      <c r="I29" s="40"/>
      <c r="J29" s="40"/>
      <c r="K29" s="40"/>
    </row>
    <row r="30" spans="1:27" ht="18" customHeight="1" x14ac:dyDescent="0.15">
      <c r="A30" s="32"/>
      <c r="B30" s="61"/>
      <c r="C30" s="61"/>
      <c r="D30" s="26"/>
      <c r="E30" s="62"/>
      <c r="F30" s="36"/>
      <c r="G30" s="63" t="s">
        <v>38</v>
      </c>
      <c r="T30" s="64"/>
      <c r="U30" s="64"/>
      <c r="V30" s="64"/>
      <c r="W30" s="64"/>
      <c r="X30" s="64"/>
      <c r="Y30" s="64"/>
      <c r="Z30" s="64"/>
      <c r="AA30" s="64"/>
    </row>
    <row r="31" spans="1:27" ht="18" customHeight="1" x14ac:dyDescent="0.15">
      <c r="A31" s="32"/>
      <c r="B31" s="61"/>
      <c r="C31" s="61"/>
      <c r="D31" s="26"/>
      <c r="E31" s="62"/>
      <c r="F31" s="36"/>
      <c r="O31" s="64"/>
      <c r="P31" s="64"/>
      <c r="Q31" s="64"/>
      <c r="R31" s="64"/>
      <c r="S31" s="64"/>
    </row>
    <row r="32" spans="1:27" ht="18" customHeight="1" x14ac:dyDescent="0.15">
      <c r="A32" s="65"/>
      <c r="B32" s="61"/>
      <c r="C32" s="61"/>
      <c r="D32" s="26"/>
      <c r="E32" s="62"/>
      <c r="F32" s="36"/>
    </row>
    <row r="33" spans="1:15" ht="18" customHeight="1" x14ac:dyDescent="0.15">
      <c r="A33" s="65"/>
      <c r="B33" s="61"/>
      <c r="C33" s="61"/>
      <c r="D33" s="61"/>
      <c r="E33" s="66"/>
      <c r="F33" s="36"/>
    </row>
    <row r="34" spans="1:15" ht="18" customHeight="1" x14ac:dyDescent="0.15">
      <c r="B34" s="67"/>
      <c r="C34" s="67"/>
      <c r="D34" s="67"/>
      <c r="E34" s="67"/>
      <c r="F34" s="68"/>
    </row>
    <row r="35" spans="1:15" ht="11.25" customHeight="1" x14ac:dyDescent="0.15">
      <c r="F35" s="67"/>
      <c r="L35" s="67"/>
      <c r="M35" s="67"/>
      <c r="N35" s="67"/>
      <c r="O35" s="67"/>
    </row>
    <row r="37" spans="1:15" x14ac:dyDescent="0.15">
      <c r="G37" s="67"/>
      <c r="H37" s="67"/>
      <c r="I37" s="67"/>
      <c r="J37" s="67"/>
      <c r="K37" s="67"/>
    </row>
    <row r="41" spans="1:15" x14ac:dyDescent="0.15">
      <c r="D41" s="69"/>
    </row>
    <row r="45" spans="1:15" x14ac:dyDescent="0.15">
      <c r="I45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59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51</v>
      </c>
      <c r="B6" s="30">
        <v>101</v>
      </c>
      <c r="C6" s="30">
        <v>115</v>
      </c>
      <c r="D6" s="30">
        <f t="shared" ref="D6:D26" si="0">B6+C6</f>
        <v>216</v>
      </c>
      <c r="E6" s="31">
        <f t="shared" ref="E6:E26" si="1">ROUND(D6/$D$27,3)*100</f>
        <v>34.699999999999996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52</v>
      </c>
      <c r="B7" s="35">
        <v>42</v>
      </c>
      <c r="C7" s="35">
        <v>122</v>
      </c>
      <c r="D7" s="30">
        <f t="shared" si="0"/>
        <v>164</v>
      </c>
      <c r="E7" s="31">
        <f t="shared" si="1"/>
        <v>26.400000000000002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60</v>
      </c>
      <c r="B8" s="35">
        <v>11</v>
      </c>
      <c r="C8" s="35">
        <v>8</v>
      </c>
      <c r="D8" s="30">
        <f t="shared" si="0"/>
        <v>19</v>
      </c>
      <c r="E8" s="31">
        <f t="shared" si="1"/>
        <v>3.1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61</v>
      </c>
      <c r="B9" s="35">
        <v>0</v>
      </c>
      <c r="C9" s="35">
        <v>2</v>
      </c>
      <c r="D9" s="30">
        <f t="shared" si="0"/>
        <v>2</v>
      </c>
      <c r="E9" s="31">
        <f t="shared" si="1"/>
        <v>0.3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11</v>
      </c>
      <c r="B10" s="35">
        <v>10</v>
      </c>
      <c r="C10" s="35">
        <v>55</v>
      </c>
      <c r="D10" s="30">
        <f t="shared" si="0"/>
        <v>65</v>
      </c>
      <c r="E10" s="31">
        <f t="shared" si="1"/>
        <v>10.5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23</v>
      </c>
      <c r="B11" s="35">
        <v>11</v>
      </c>
      <c r="C11" s="35">
        <v>5</v>
      </c>
      <c r="D11" s="30">
        <f t="shared" si="0"/>
        <v>16</v>
      </c>
      <c r="E11" s="31">
        <f t="shared" si="1"/>
        <v>2.6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18</v>
      </c>
      <c r="B12" s="35">
        <v>3</v>
      </c>
      <c r="C12" s="35">
        <v>1</v>
      </c>
      <c r="D12" s="30">
        <f t="shared" si="0"/>
        <v>4</v>
      </c>
      <c r="E12" s="31">
        <f t="shared" si="1"/>
        <v>0.6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17</v>
      </c>
      <c r="B13" s="35">
        <v>3</v>
      </c>
      <c r="C13" s="35">
        <v>1</v>
      </c>
      <c r="D13" s="30">
        <f t="shared" si="0"/>
        <v>4</v>
      </c>
      <c r="E13" s="31">
        <f t="shared" si="1"/>
        <v>0.6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13</v>
      </c>
      <c r="B14" s="35">
        <v>61</v>
      </c>
      <c r="C14" s="35">
        <v>0</v>
      </c>
      <c r="D14" s="30">
        <f t="shared" si="0"/>
        <v>61</v>
      </c>
      <c r="E14" s="31">
        <f t="shared" si="1"/>
        <v>9.8000000000000007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55</v>
      </c>
      <c r="B15" s="35">
        <v>12</v>
      </c>
      <c r="C15" s="35">
        <v>8</v>
      </c>
      <c r="D15" s="30">
        <f t="shared" si="0"/>
        <v>20</v>
      </c>
      <c r="E15" s="31">
        <f t="shared" si="1"/>
        <v>3.2</v>
      </c>
      <c r="F15" s="36"/>
      <c r="G15" s="38"/>
      <c r="H15" s="33"/>
      <c r="I15" s="33"/>
      <c r="J15" s="33"/>
      <c r="K15" s="39"/>
      <c r="L15" s="21"/>
    </row>
    <row r="16" spans="1:33" ht="20.100000000000001" customHeight="1" thickBot="1" x14ac:dyDescent="0.2">
      <c r="A16" s="34" t="s">
        <v>20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42" t="s">
        <v>4</v>
      </c>
      <c r="H16" s="43" t="s">
        <v>5</v>
      </c>
      <c r="I16" s="43" t="s">
        <v>6</v>
      </c>
      <c r="J16" s="42" t="s">
        <v>7</v>
      </c>
      <c r="K16" s="44" t="s">
        <v>8</v>
      </c>
      <c r="L16" s="28"/>
      <c r="M16" s="40"/>
      <c r="N16" s="40"/>
      <c r="O16" s="41"/>
      <c r="P16" s="41"/>
    </row>
    <row r="17" spans="1:27" ht="20.100000000000001" customHeight="1" thickTop="1" x14ac:dyDescent="0.15">
      <c r="A17" s="34" t="s">
        <v>27</v>
      </c>
      <c r="B17" s="35">
        <v>0</v>
      </c>
      <c r="C17" s="35">
        <v>1</v>
      </c>
      <c r="D17" s="30">
        <f t="shared" si="0"/>
        <v>1</v>
      </c>
      <c r="E17" s="31">
        <f t="shared" si="1"/>
        <v>0.2</v>
      </c>
      <c r="F17" s="36"/>
      <c r="G17" s="45" t="s">
        <v>51</v>
      </c>
      <c r="H17" s="46">
        <v>101</v>
      </c>
      <c r="I17" s="46">
        <v>115</v>
      </c>
      <c r="J17" s="46">
        <v>216</v>
      </c>
      <c r="K17" s="47">
        <f t="shared" ref="K17:K25" si="2">ROUND(J17/$D$27,3)*100</f>
        <v>34.699999999999996</v>
      </c>
      <c r="L17" s="28"/>
    </row>
    <row r="18" spans="1:27" ht="20.100000000000001" customHeight="1" x14ac:dyDescent="0.15">
      <c r="A18" s="34" t="s">
        <v>15</v>
      </c>
      <c r="B18" s="35">
        <v>6</v>
      </c>
      <c r="C18" s="35">
        <v>0</v>
      </c>
      <c r="D18" s="30">
        <f t="shared" si="0"/>
        <v>6</v>
      </c>
      <c r="E18" s="31">
        <f t="shared" si="1"/>
        <v>1</v>
      </c>
      <c r="F18" s="36"/>
      <c r="G18" s="48" t="s">
        <v>52</v>
      </c>
      <c r="H18" s="49">
        <v>42</v>
      </c>
      <c r="I18" s="49">
        <v>122</v>
      </c>
      <c r="J18" s="46">
        <v>164</v>
      </c>
      <c r="K18" s="50">
        <f t="shared" si="2"/>
        <v>26.400000000000002</v>
      </c>
      <c r="L18" s="28"/>
    </row>
    <row r="19" spans="1:27" ht="20.100000000000001" customHeight="1" x14ac:dyDescent="0.15">
      <c r="A19" s="34" t="s">
        <v>16</v>
      </c>
      <c r="B19" s="35">
        <v>4</v>
      </c>
      <c r="C19" s="35">
        <v>2</v>
      </c>
      <c r="D19" s="30">
        <f t="shared" si="0"/>
        <v>6</v>
      </c>
      <c r="E19" s="31">
        <f t="shared" si="1"/>
        <v>1</v>
      </c>
      <c r="F19" s="36"/>
      <c r="G19" s="48" t="s">
        <v>11</v>
      </c>
      <c r="H19" s="49">
        <v>10</v>
      </c>
      <c r="I19" s="49">
        <v>55</v>
      </c>
      <c r="J19" s="46">
        <v>65</v>
      </c>
      <c r="K19" s="50">
        <f t="shared" si="2"/>
        <v>10.5</v>
      </c>
      <c r="L19" s="28"/>
    </row>
    <row r="20" spans="1:27" ht="20.100000000000001" customHeight="1" x14ac:dyDescent="0.15">
      <c r="A20" s="34" t="s">
        <v>24</v>
      </c>
      <c r="B20" s="35">
        <v>2</v>
      </c>
      <c r="C20" s="35">
        <v>1</v>
      </c>
      <c r="D20" s="30">
        <f t="shared" si="0"/>
        <v>3</v>
      </c>
      <c r="E20" s="31">
        <f t="shared" si="1"/>
        <v>0.5</v>
      </c>
      <c r="F20" s="36"/>
      <c r="G20" s="48" t="s">
        <v>13</v>
      </c>
      <c r="H20" s="49">
        <v>61</v>
      </c>
      <c r="I20" s="49"/>
      <c r="J20" s="46">
        <v>61</v>
      </c>
      <c r="K20" s="50">
        <f t="shared" si="2"/>
        <v>9.8000000000000007</v>
      </c>
      <c r="L20" s="28"/>
    </row>
    <row r="21" spans="1:27" ht="20.100000000000001" customHeight="1" x14ac:dyDescent="0.15">
      <c r="A21" s="34" t="s">
        <v>19</v>
      </c>
      <c r="B21" s="35">
        <v>2</v>
      </c>
      <c r="C21" s="35">
        <v>0</v>
      </c>
      <c r="D21" s="30">
        <f t="shared" si="0"/>
        <v>2</v>
      </c>
      <c r="E21" s="31">
        <f t="shared" si="1"/>
        <v>0.3</v>
      </c>
      <c r="F21" s="36"/>
      <c r="G21" s="48" t="s">
        <v>57</v>
      </c>
      <c r="H21" s="49">
        <v>14</v>
      </c>
      <c r="I21" s="49">
        <v>11</v>
      </c>
      <c r="J21" s="46">
        <v>25</v>
      </c>
      <c r="K21" s="50">
        <f t="shared" si="2"/>
        <v>4</v>
      </c>
    </row>
    <row r="22" spans="1:27" ht="20.100000000000001" customHeight="1" x14ac:dyDescent="0.15">
      <c r="A22" s="34" t="s">
        <v>56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48" t="s">
        <v>55</v>
      </c>
      <c r="H22" s="49">
        <v>12</v>
      </c>
      <c r="I22" s="49">
        <v>8</v>
      </c>
      <c r="J22" s="46">
        <v>20</v>
      </c>
      <c r="K22" s="50">
        <f t="shared" si="2"/>
        <v>3.2</v>
      </c>
    </row>
    <row r="23" spans="1:27" ht="20.100000000000001" customHeight="1" x14ac:dyDescent="0.15">
      <c r="A23" s="34" t="s">
        <v>57</v>
      </c>
      <c r="B23" s="35">
        <v>14</v>
      </c>
      <c r="C23" s="35">
        <v>11</v>
      </c>
      <c r="D23" s="30">
        <f t="shared" si="0"/>
        <v>25</v>
      </c>
      <c r="E23" s="31">
        <f t="shared" si="1"/>
        <v>4</v>
      </c>
      <c r="F23" s="36"/>
      <c r="G23" s="48" t="s">
        <v>60</v>
      </c>
      <c r="H23" s="49">
        <v>11</v>
      </c>
      <c r="I23" s="49">
        <v>8</v>
      </c>
      <c r="J23" s="46">
        <v>19</v>
      </c>
      <c r="K23" s="50">
        <f t="shared" si="2"/>
        <v>3.1</v>
      </c>
    </row>
    <row r="24" spans="1:27" ht="20.100000000000001" customHeight="1" x14ac:dyDescent="0.15">
      <c r="A24" s="34" t="s">
        <v>26</v>
      </c>
      <c r="B24" s="35">
        <v>0</v>
      </c>
      <c r="C24" s="35">
        <v>2</v>
      </c>
      <c r="D24" s="30">
        <f t="shared" si="0"/>
        <v>2</v>
      </c>
      <c r="E24" s="31">
        <f t="shared" si="1"/>
        <v>0.3</v>
      </c>
      <c r="F24" s="36"/>
      <c r="G24" s="48" t="s">
        <v>23</v>
      </c>
      <c r="H24" s="49">
        <v>11</v>
      </c>
      <c r="I24" s="49">
        <v>5</v>
      </c>
      <c r="J24" s="46">
        <v>16</v>
      </c>
      <c r="K24" s="50">
        <f t="shared" si="2"/>
        <v>2.6</v>
      </c>
    </row>
    <row r="25" spans="1:27" ht="20.100000000000001" customHeight="1" x14ac:dyDescent="0.15">
      <c r="A25" s="34" t="s">
        <v>22</v>
      </c>
      <c r="B25" s="35">
        <v>2</v>
      </c>
      <c r="C25" s="35">
        <v>0</v>
      </c>
      <c r="D25" s="30">
        <f t="shared" si="0"/>
        <v>2</v>
      </c>
      <c r="E25" s="31">
        <f t="shared" si="1"/>
        <v>0.3</v>
      </c>
      <c r="F25" s="36"/>
      <c r="G25" s="53" t="s">
        <v>33</v>
      </c>
      <c r="H25" s="54">
        <v>25</v>
      </c>
      <c r="I25" s="54">
        <v>11</v>
      </c>
      <c r="J25" s="55">
        <f t="shared" ref="J25" si="3">H25+I25</f>
        <v>36</v>
      </c>
      <c r="K25" s="56">
        <f t="shared" si="2"/>
        <v>5.8000000000000007</v>
      </c>
    </row>
    <row r="26" spans="1:27" ht="20.100000000000001" customHeight="1" x14ac:dyDescent="0.15">
      <c r="A26" s="51" t="s">
        <v>58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H26" s="57">
        <f>B27</f>
        <v>287</v>
      </c>
      <c r="I26" s="57">
        <f>C27</f>
        <v>335</v>
      </c>
      <c r="J26" s="57">
        <f>D27</f>
        <v>622</v>
      </c>
      <c r="K26" s="58">
        <f>SUM(K17:K25)</f>
        <v>100.09999999999998</v>
      </c>
    </row>
    <row r="27" spans="1:27" ht="18" customHeight="1" x14ac:dyDescent="0.15">
      <c r="A27" s="59" t="s">
        <v>35</v>
      </c>
      <c r="B27" s="35">
        <f>SUM(B6:B26)</f>
        <v>287</v>
      </c>
      <c r="C27" s="35">
        <f>SUM(C6:C26)</f>
        <v>335</v>
      </c>
      <c r="D27" s="35">
        <f>SUM(D6:D26)</f>
        <v>622</v>
      </c>
      <c r="E27" s="60">
        <v>100</v>
      </c>
      <c r="F27" s="36"/>
      <c r="G27" s="37" t="s">
        <v>36</v>
      </c>
      <c r="H27" s="40"/>
      <c r="I27" s="40"/>
      <c r="J27" s="40"/>
      <c r="K27" s="40"/>
    </row>
    <row r="28" spans="1:27" ht="18" customHeight="1" x14ac:dyDescent="0.15">
      <c r="A28" s="32"/>
      <c r="B28" s="61"/>
      <c r="C28" s="61"/>
      <c r="D28" s="26"/>
      <c r="E28" s="62"/>
      <c r="F28" s="36"/>
      <c r="G28" s="63" t="s">
        <v>37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62</v>
      </c>
      <c r="T29" s="64"/>
      <c r="U29" s="64"/>
      <c r="V29" s="64"/>
      <c r="W29" s="64"/>
      <c r="X29" s="64"/>
      <c r="Y29" s="64"/>
      <c r="Z29" s="64"/>
      <c r="AA29" s="64"/>
    </row>
    <row r="30" spans="1:27" ht="18" customHeight="1" x14ac:dyDescent="0.15">
      <c r="A30" s="32"/>
      <c r="B30" s="61"/>
      <c r="C30" s="61"/>
      <c r="D30" s="26"/>
      <c r="E30" s="62"/>
      <c r="F30" s="36"/>
      <c r="O30" s="64"/>
      <c r="P30" s="64"/>
      <c r="Q30" s="64"/>
      <c r="R30" s="64"/>
      <c r="S30" s="64"/>
    </row>
    <row r="31" spans="1:27" ht="18" customHeight="1" x14ac:dyDescent="0.15">
      <c r="A31" s="65"/>
      <c r="B31" s="61"/>
      <c r="C31" s="61"/>
      <c r="D31" s="26"/>
      <c r="E31" s="62"/>
      <c r="F31" s="36"/>
    </row>
    <row r="32" spans="1:27" ht="18" customHeight="1" x14ac:dyDescent="0.15">
      <c r="A32" s="65"/>
      <c r="B32" s="61"/>
      <c r="C32" s="61"/>
      <c r="D32" s="61"/>
      <c r="E32" s="66"/>
      <c r="F32" s="36"/>
    </row>
    <row r="33" spans="2:15" ht="18" customHeight="1" x14ac:dyDescent="0.15">
      <c r="B33" s="67"/>
      <c r="C33" s="67"/>
      <c r="D33" s="67"/>
      <c r="E33" s="67"/>
      <c r="F33" s="68"/>
    </row>
    <row r="34" spans="2:15" ht="11.25" customHeight="1" x14ac:dyDescent="0.15">
      <c r="F34" s="67"/>
      <c r="L34" s="67"/>
      <c r="M34" s="67"/>
      <c r="N34" s="67"/>
      <c r="O34" s="67"/>
    </row>
    <row r="36" spans="2:15" x14ac:dyDescent="0.15">
      <c r="G36" s="67"/>
      <c r="H36" s="67"/>
      <c r="I36" s="67"/>
      <c r="J36" s="67"/>
      <c r="K36" s="67"/>
    </row>
    <row r="40" spans="2:15" x14ac:dyDescent="0.15">
      <c r="D40" s="69"/>
    </row>
    <row r="44" spans="2:15" x14ac:dyDescent="0.15">
      <c r="I44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63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51</v>
      </c>
      <c r="B6" s="30">
        <v>101</v>
      </c>
      <c r="C6" s="30">
        <v>115</v>
      </c>
      <c r="D6" s="30">
        <f t="shared" ref="D6:D26" si="0">B6+C6</f>
        <v>216</v>
      </c>
      <c r="E6" s="31">
        <f t="shared" ref="E6:E26" si="1">ROUND(D6/$D$27,3)*100</f>
        <v>34.699999999999996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52</v>
      </c>
      <c r="B7" s="35">
        <v>43</v>
      </c>
      <c r="C7" s="35">
        <v>119</v>
      </c>
      <c r="D7" s="30">
        <f t="shared" si="0"/>
        <v>162</v>
      </c>
      <c r="E7" s="31">
        <f t="shared" si="1"/>
        <v>26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60</v>
      </c>
      <c r="B8" s="35">
        <v>11</v>
      </c>
      <c r="C8" s="35">
        <v>7</v>
      </c>
      <c r="D8" s="30">
        <f t="shared" si="0"/>
        <v>18</v>
      </c>
      <c r="E8" s="31">
        <f t="shared" si="1"/>
        <v>2.9000000000000004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61</v>
      </c>
      <c r="B9" s="35">
        <v>0</v>
      </c>
      <c r="C9" s="35">
        <v>2</v>
      </c>
      <c r="D9" s="30">
        <f t="shared" si="0"/>
        <v>2</v>
      </c>
      <c r="E9" s="31">
        <f t="shared" si="1"/>
        <v>0.3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11</v>
      </c>
      <c r="B10" s="35">
        <v>10</v>
      </c>
      <c r="C10" s="35">
        <v>55</v>
      </c>
      <c r="D10" s="30">
        <f t="shared" si="0"/>
        <v>65</v>
      </c>
      <c r="E10" s="31">
        <f t="shared" si="1"/>
        <v>10.5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23</v>
      </c>
      <c r="B11" s="35">
        <v>11</v>
      </c>
      <c r="C11" s="35">
        <v>5</v>
      </c>
      <c r="D11" s="30">
        <f t="shared" si="0"/>
        <v>16</v>
      </c>
      <c r="E11" s="31">
        <f t="shared" si="1"/>
        <v>2.6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18</v>
      </c>
      <c r="B12" s="35">
        <v>3</v>
      </c>
      <c r="C12" s="35">
        <v>1</v>
      </c>
      <c r="D12" s="30">
        <f t="shared" si="0"/>
        <v>4</v>
      </c>
      <c r="E12" s="31">
        <f t="shared" si="1"/>
        <v>0.6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17</v>
      </c>
      <c r="B13" s="35">
        <v>3</v>
      </c>
      <c r="C13" s="35">
        <v>1</v>
      </c>
      <c r="D13" s="30">
        <f t="shared" si="0"/>
        <v>4</v>
      </c>
      <c r="E13" s="31">
        <f t="shared" si="1"/>
        <v>0.6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13</v>
      </c>
      <c r="B14" s="35">
        <v>58</v>
      </c>
      <c r="C14" s="35">
        <v>0</v>
      </c>
      <c r="D14" s="30">
        <f t="shared" si="0"/>
        <v>58</v>
      </c>
      <c r="E14" s="31">
        <f t="shared" si="1"/>
        <v>9.3000000000000007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55</v>
      </c>
      <c r="B15" s="35">
        <v>12</v>
      </c>
      <c r="C15" s="35">
        <v>14</v>
      </c>
      <c r="D15" s="30">
        <f t="shared" si="0"/>
        <v>26</v>
      </c>
      <c r="E15" s="31">
        <f t="shared" si="1"/>
        <v>4.2</v>
      </c>
      <c r="F15" s="36"/>
      <c r="G15" s="38"/>
      <c r="H15" s="33"/>
      <c r="I15" s="33"/>
      <c r="J15" s="33"/>
      <c r="K15" s="39"/>
      <c r="L15" s="21"/>
    </row>
    <row r="16" spans="1:33" ht="20.100000000000001" customHeight="1" thickBot="1" x14ac:dyDescent="0.2">
      <c r="A16" s="34" t="s">
        <v>20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42" t="s">
        <v>4</v>
      </c>
      <c r="H16" s="43" t="s">
        <v>5</v>
      </c>
      <c r="I16" s="43" t="s">
        <v>6</v>
      </c>
      <c r="J16" s="42" t="s">
        <v>7</v>
      </c>
      <c r="K16" s="44" t="s">
        <v>8</v>
      </c>
      <c r="L16" s="28"/>
      <c r="M16" s="40"/>
      <c r="N16" s="40"/>
      <c r="O16" s="41"/>
      <c r="P16" s="41"/>
    </row>
    <row r="17" spans="1:27" ht="20.100000000000001" customHeight="1" thickTop="1" x14ac:dyDescent="0.15">
      <c r="A17" s="34" t="s">
        <v>27</v>
      </c>
      <c r="B17" s="35">
        <v>0</v>
      </c>
      <c r="C17" s="35">
        <v>1</v>
      </c>
      <c r="D17" s="30">
        <f t="shared" si="0"/>
        <v>1</v>
      </c>
      <c r="E17" s="31">
        <f t="shared" si="1"/>
        <v>0.2</v>
      </c>
      <c r="F17" s="36"/>
      <c r="G17" s="45" t="s">
        <v>51</v>
      </c>
      <c r="H17" s="46">
        <v>101</v>
      </c>
      <c r="I17" s="46">
        <v>115</v>
      </c>
      <c r="J17" s="46">
        <f>H17+I17</f>
        <v>216</v>
      </c>
      <c r="K17" s="47">
        <f t="shared" ref="K17:K25" si="2">ROUND(J17/$D$27,3)*100</f>
        <v>34.699999999999996</v>
      </c>
      <c r="L17" s="28"/>
    </row>
    <row r="18" spans="1:27" ht="20.100000000000001" customHeight="1" x14ac:dyDescent="0.15">
      <c r="A18" s="34" t="s">
        <v>15</v>
      </c>
      <c r="B18" s="35">
        <v>6</v>
      </c>
      <c r="C18" s="35">
        <v>0</v>
      </c>
      <c r="D18" s="30">
        <f t="shared" si="0"/>
        <v>6</v>
      </c>
      <c r="E18" s="31">
        <f t="shared" si="1"/>
        <v>1</v>
      </c>
      <c r="F18" s="36"/>
      <c r="G18" s="48" t="s">
        <v>52</v>
      </c>
      <c r="H18" s="49">
        <v>43</v>
      </c>
      <c r="I18" s="49">
        <v>119</v>
      </c>
      <c r="J18" s="46">
        <f t="shared" ref="J18:J25" si="3">H18+I18</f>
        <v>162</v>
      </c>
      <c r="K18" s="50">
        <f t="shared" si="2"/>
        <v>26</v>
      </c>
      <c r="L18" s="28"/>
    </row>
    <row r="19" spans="1:27" ht="20.100000000000001" customHeight="1" x14ac:dyDescent="0.15">
      <c r="A19" s="34" t="s">
        <v>16</v>
      </c>
      <c r="B19" s="35">
        <v>4</v>
      </c>
      <c r="C19" s="35">
        <v>2</v>
      </c>
      <c r="D19" s="30">
        <f t="shared" si="0"/>
        <v>6</v>
      </c>
      <c r="E19" s="31">
        <f t="shared" si="1"/>
        <v>1</v>
      </c>
      <c r="F19" s="36"/>
      <c r="G19" s="48" t="s">
        <v>11</v>
      </c>
      <c r="H19" s="49">
        <v>10</v>
      </c>
      <c r="I19" s="49">
        <v>55</v>
      </c>
      <c r="J19" s="46">
        <f t="shared" si="3"/>
        <v>65</v>
      </c>
      <c r="K19" s="50">
        <f t="shared" si="2"/>
        <v>10.5</v>
      </c>
      <c r="L19" s="28"/>
    </row>
    <row r="20" spans="1:27" ht="20.100000000000001" customHeight="1" x14ac:dyDescent="0.15">
      <c r="A20" s="34" t="s">
        <v>24</v>
      </c>
      <c r="B20" s="35">
        <v>2</v>
      </c>
      <c r="C20" s="35">
        <v>1</v>
      </c>
      <c r="D20" s="30">
        <f t="shared" si="0"/>
        <v>3</v>
      </c>
      <c r="E20" s="31">
        <f t="shared" si="1"/>
        <v>0.5</v>
      </c>
      <c r="F20" s="36"/>
      <c r="G20" s="48" t="s">
        <v>13</v>
      </c>
      <c r="H20" s="49">
        <v>58</v>
      </c>
      <c r="I20" s="49">
        <v>0</v>
      </c>
      <c r="J20" s="46">
        <f t="shared" si="3"/>
        <v>58</v>
      </c>
      <c r="K20" s="50">
        <f t="shared" si="2"/>
        <v>9.3000000000000007</v>
      </c>
      <c r="L20" s="28"/>
    </row>
    <row r="21" spans="1:27" ht="20.100000000000001" customHeight="1" x14ac:dyDescent="0.15">
      <c r="A21" s="34" t="s">
        <v>19</v>
      </c>
      <c r="B21" s="35">
        <v>2</v>
      </c>
      <c r="C21" s="35">
        <v>0</v>
      </c>
      <c r="D21" s="30">
        <f t="shared" si="0"/>
        <v>2</v>
      </c>
      <c r="E21" s="31">
        <f t="shared" si="1"/>
        <v>0.3</v>
      </c>
      <c r="F21" s="36"/>
      <c r="G21" s="48" t="s">
        <v>55</v>
      </c>
      <c r="H21" s="49">
        <v>12</v>
      </c>
      <c r="I21" s="49">
        <v>14</v>
      </c>
      <c r="J21" s="46">
        <f>H21+I21</f>
        <v>26</v>
      </c>
      <c r="K21" s="50">
        <f t="shared" si="2"/>
        <v>4.2</v>
      </c>
    </row>
    <row r="22" spans="1:27" ht="20.100000000000001" customHeight="1" x14ac:dyDescent="0.15">
      <c r="A22" s="34" t="s">
        <v>56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71" t="s">
        <v>57</v>
      </c>
      <c r="H22" s="72">
        <v>14</v>
      </c>
      <c r="I22" s="73">
        <v>11</v>
      </c>
      <c r="J22" s="74">
        <f t="shared" si="3"/>
        <v>25</v>
      </c>
      <c r="K22" s="50">
        <f t="shared" si="2"/>
        <v>4</v>
      </c>
    </row>
    <row r="23" spans="1:27" ht="20.100000000000001" customHeight="1" x14ac:dyDescent="0.15">
      <c r="A23" s="34" t="s">
        <v>57</v>
      </c>
      <c r="B23" s="35">
        <v>14</v>
      </c>
      <c r="C23" s="35">
        <v>11</v>
      </c>
      <c r="D23" s="30">
        <f t="shared" si="0"/>
        <v>25</v>
      </c>
      <c r="E23" s="31">
        <f t="shared" si="1"/>
        <v>4</v>
      </c>
      <c r="F23" s="36"/>
      <c r="G23" s="48" t="s">
        <v>60</v>
      </c>
      <c r="H23" s="49">
        <v>11</v>
      </c>
      <c r="I23" s="49">
        <v>7</v>
      </c>
      <c r="J23" s="46">
        <f t="shared" si="3"/>
        <v>18</v>
      </c>
      <c r="K23" s="50">
        <f t="shared" si="2"/>
        <v>2.9000000000000004</v>
      </c>
    </row>
    <row r="24" spans="1:27" ht="20.100000000000001" customHeight="1" x14ac:dyDescent="0.15">
      <c r="A24" s="34" t="s">
        <v>26</v>
      </c>
      <c r="B24" s="35">
        <v>0</v>
      </c>
      <c r="C24" s="35">
        <v>2</v>
      </c>
      <c r="D24" s="30">
        <f t="shared" si="0"/>
        <v>2</v>
      </c>
      <c r="E24" s="31">
        <f t="shared" si="1"/>
        <v>0.3</v>
      </c>
      <c r="F24" s="36"/>
      <c r="G24" s="48" t="s">
        <v>23</v>
      </c>
      <c r="H24" s="49">
        <v>11</v>
      </c>
      <c r="I24" s="49">
        <v>5</v>
      </c>
      <c r="J24" s="46">
        <f t="shared" si="3"/>
        <v>16</v>
      </c>
      <c r="K24" s="50">
        <f t="shared" si="2"/>
        <v>2.6</v>
      </c>
    </row>
    <row r="25" spans="1:27" ht="20.100000000000001" customHeight="1" x14ac:dyDescent="0.15">
      <c r="A25" s="34" t="s">
        <v>22</v>
      </c>
      <c r="B25" s="35">
        <v>2</v>
      </c>
      <c r="C25" s="35">
        <v>0</v>
      </c>
      <c r="D25" s="30">
        <f t="shared" si="0"/>
        <v>2</v>
      </c>
      <c r="E25" s="31">
        <f t="shared" si="1"/>
        <v>0.3</v>
      </c>
      <c r="F25" s="36"/>
      <c r="G25" s="53" t="s">
        <v>33</v>
      </c>
      <c r="H25" s="54">
        <v>25</v>
      </c>
      <c r="I25" s="54">
        <v>11</v>
      </c>
      <c r="J25" s="55">
        <f t="shared" si="3"/>
        <v>36</v>
      </c>
      <c r="K25" s="56">
        <f t="shared" si="2"/>
        <v>5.8000000000000007</v>
      </c>
    </row>
    <row r="26" spans="1:27" ht="20.100000000000001" customHeight="1" x14ac:dyDescent="0.15">
      <c r="A26" s="51" t="s">
        <v>58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H26" s="57">
        <f>B27</f>
        <v>285</v>
      </c>
      <c r="I26" s="57">
        <f>C27</f>
        <v>337</v>
      </c>
      <c r="J26" s="57">
        <f>D27</f>
        <v>622</v>
      </c>
      <c r="K26" s="58">
        <f>SUM(K17:K25)</f>
        <v>99.999999999999986</v>
      </c>
    </row>
    <row r="27" spans="1:27" ht="18" customHeight="1" x14ac:dyDescent="0.15">
      <c r="A27" s="59" t="s">
        <v>35</v>
      </c>
      <c r="B27" s="35">
        <f>SUM(B6:B26)</f>
        <v>285</v>
      </c>
      <c r="C27" s="35">
        <f>SUM(C6:C26)</f>
        <v>337</v>
      </c>
      <c r="D27" s="35">
        <f>SUM(D6:D26)</f>
        <v>622</v>
      </c>
      <c r="E27" s="60">
        <v>100</v>
      </c>
      <c r="F27" s="36"/>
      <c r="G27" s="37" t="s">
        <v>36</v>
      </c>
      <c r="H27" s="40"/>
      <c r="I27" s="40"/>
      <c r="J27" s="40"/>
      <c r="K27" s="40"/>
    </row>
    <row r="28" spans="1:27" ht="18" customHeight="1" x14ac:dyDescent="0.15">
      <c r="A28" s="32"/>
      <c r="B28" s="61"/>
      <c r="C28" s="61"/>
      <c r="D28" s="26"/>
      <c r="E28" s="62"/>
      <c r="F28" s="36"/>
      <c r="G28" s="63" t="s">
        <v>37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38</v>
      </c>
      <c r="T29" s="64"/>
      <c r="U29" s="64"/>
      <c r="V29" s="64"/>
      <c r="W29" s="64"/>
      <c r="X29" s="64"/>
      <c r="Y29" s="64"/>
      <c r="Z29" s="64"/>
      <c r="AA29" s="64"/>
    </row>
    <row r="30" spans="1:27" ht="18" customHeight="1" x14ac:dyDescent="0.15">
      <c r="A30" s="32"/>
      <c r="B30" s="61"/>
      <c r="C30" s="61"/>
      <c r="D30" s="26"/>
      <c r="E30" s="62"/>
      <c r="F30" s="36"/>
      <c r="O30" s="64"/>
      <c r="P30" s="64"/>
      <c r="Q30" s="64"/>
      <c r="R30" s="64"/>
      <c r="S30" s="64"/>
    </row>
    <row r="31" spans="1:27" ht="18" customHeight="1" x14ac:dyDescent="0.15">
      <c r="A31" s="65"/>
      <c r="B31" s="61"/>
      <c r="C31" s="61"/>
      <c r="D31" s="26"/>
      <c r="E31" s="62"/>
      <c r="F31" s="36"/>
    </row>
    <row r="32" spans="1:27" ht="18" customHeight="1" x14ac:dyDescent="0.15">
      <c r="A32" s="65"/>
      <c r="B32" s="61"/>
      <c r="C32" s="61"/>
      <c r="D32" s="61"/>
      <c r="E32" s="66"/>
      <c r="F32" s="36"/>
    </row>
    <row r="33" spans="2:15" ht="18" customHeight="1" x14ac:dyDescent="0.15">
      <c r="B33" s="67"/>
      <c r="C33" s="67"/>
      <c r="D33" s="67"/>
      <c r="E33" s="67"/>
      <c r="F33" s="68"/>
    </row>
    <row r="34" spans="2:15" ht="11.25" customHeight="1" x14ac:dyDescent="0.15">
      <c r="F34" s="67"/>
      <c r="L34" s="67"/>
      <c r="M34" s="67"/>
      <c r="N34" s="67"/>
      <c r="O34" s="67"/>
    </row>
    <row r="36" spans="2:15" x14ac:dyDescent="0.15">
      <c r="G36" s="67"/>
      <c r="H36" s="67"/>
      <c r="I36" s="67"/>
      <c r="J36" s="67"/>
      <c r="K36" s="67"/>
    </row>
    <row r="40" spans="2:15" x14ac:dyDescent="0.15">
      <c r="D40" s="69"/>
    </row>
    <row r="44" spans="2:15" x14ac:dyDescent="0.15">
      <c r="I44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9"/>
      <c r="C3" s="9"/>
      <c r="D3" s="10" t="s">
        <v>64</v>
      </c>
      <c r="E3" s="11"/>
      <c r="F3" s="12"/>
      <c r="G3" s="12"/>
      <c r="H3" s="12"/>
      <c r="I3" s="12"/>
      <c r="J3" s="12"/>
      <c r="K3" s="12"/>
      <c r="L3" s="13"/>
      <c r="M3" s="13"/>
      <c r="N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5"/>
    </row>
    <row r="4" spans="1:33" ht="20.100000000000001" customHeight="1" x14ac:dyDescent="0.15">
      <c r="A4" s="17" t="s">
        <v>3</v>
      </c>
      <c r="B4" s="17"/>
      <c r="C4" s="17"/>
      <c r="D4" s="17"/>
      <c r="E4" s="17"/>
      <c r="F4" s="12"/>
      <c r="G4" s="18"/>
      <c r="H4" s="19"/>
      <c r="I4" s="19"/>
      <c r="J4" s="18"/>
      <c r="K4" s="20"/>
      <c r="Z4" s="21"/>
      <c r="AA4" s="21"/>
      <c r="AB4" s="21"/>
      <c r="AC4" s="21"/>
      <c r="AD4" s="21"/>
      <c r="AE4" s="21"/>
      <c r="AF4" s="21"/>
      <c r="AG4" s="15"/>
    </row>
    <row r="5" spans="1:33" ht="20.100000000000001" customHeight="1" x14ac:dyDescent="0.15">
      <c r="A5" s="22" t="s">
        <v>4</v>
      </c>
      <c r="B5" s="23" t="s">
        <v>5</v>
      </c>
      <c r="C5" s="23" t="s">
        <v>6</v>
      </c>
      <c r="D5" s="22" t="s">
        <v>7</v>
      </c>
      <c r="E5" s="24" t="s">
        <v>8</v>
      </c>
      <c r="G5" s="25"/>
      <c r="H5" s="26"/>
      <c r="I5" s="26"/>
      <c r="J5" s="26"/>
      <c r="K5" s="27"/>
      <c r="Z5" s="28"/>
      <c r="AA5" s="28"/>
      <c r="AB5" s="28"/>
      <c r="AC5" s="28"/>
      <c r="AD5" s="28"/>
      <c r="AE5" s="28"/>
      <c r="AF5" s="15"/>
      <c r="AG5" s="15"/>
    </row>
    <row r="6" spans="1:33" ht="20.100000000000001" customHeight="1" x14ac:dyDescent="0.15">
      <c r="A6" s="29" t="s">
        <v>51</v>
      </c>
      <c r="B6" s="30">
        <v>101</v>
      </c>
      <c r="C6" s="30">
        <v>115</v>
      </c>
      <c r="D6" s="30">
        <f t="shared" ref="D6:D26" si="0">B6+C6</f>
        <v>216</v>
      </c>
      <c r="E6" s="31">
        <f t="shared" ref="E6:E26" si="1">ROUND(D6/$D$27,3)*100</f>
        <v>34.699999999999996</v>
      </c>
      <c r="G6" s="32"/>
      <c r="H6" s="33"/>
      <c r="I6" s="33"/>
      <c r="J6" s="26"/>
      <c r="K6" s="27"/>
      <c r="Z6" s="28"/>
      <c r="AA6" s="28"/>
      <c r="AB6" s="28"/>
      <c r="AC6" s="28"/>
      <c r="AD6" s="28"/>
      <c r="AE6" s="28"/>
      <c r="AF6" s="15"/>
      <c r="AG6" s="15"/>
    </row>
    <row r="7" spans="1:33" ht="20.100000000000001" customHeight="1" x14ac:dyDescent="0.15">
      <c r="A7" s="34" t="s">
        <v>52</v>
      </c>
      <c r="B7" s="35">
        <v>42</v>
      </c>
      <c r="C7" s="35">
        <v>120</v>
      </c>
      <c r="D7" s="30">
        <f t="shared" si="0"/>
        <v>162</v>
      </c>
      <c r="E7" s="31">
        <f t="shared" si="1"/>
        <v>26</v>
      </c>
      <c r="F7" s="36"/>
      <c r="G7" s="32"/>
      <c r="H7" s="33"/>
      <c r="I7" s="33"/>
      <c r="J7" s="26"/>
      <c r="K7" s="27"/>
      <c r="Z7" s="28"/>
      <c r="AA7" s="28"/>
      <c r="AB7" s="28"/>
      <c r="AC7" s="28"/>
      <c r="AD7" s="28"/>
      <c r="AE7" s="28"/>
      <c r="AF7" s="15"/>
      <c r="AG7" s="15"/>
    </row>
    <row r="8" spans="1:33" ht="20.100000000000001" customHeight="1" x14ac:dyDescent="0.15">
      <c r="A8" s="34" t="s">
        <v>60</v>
      </c>
      <c r="B8" s="35">
        <v>11</v>
      </c>
      <c r="C8" s="35">
        <v>7</v>
      </c>
      <c r="D8" s="30">
        <f t="shared" si="0"/>
        <v>18</v>
      </c>
      <c r="E8" s="31">
        <f t="shared" si="1"/>
        <v>2.9000000000000004</v>
      </c>
      <c r="F8" s="36"/>
      <c r="G8" s="32"/>
      <c r="H8" s="33"/>
      <c r="I8" s="33"/>
      <c r="J8" s="26"/>
      <c r="K8" s="27"/>
      <c r="Z8" s="28"/>
      <c r="AA8" s="28"/>
      <c r="AB8" s="28"/>
      <c r="AC8" s="28"/>
      <c r="AD8" s="28"/>
      <c r="AE8" s="28"/>
      <c r="AF8" s="15"/>
      <c r="AG8" s="15"/>
    </row>
    <row r="9" spans="1:33" ht="20.100000000000001" customHeight="1" x14ac:dyDescent="0.15">
      <c r="A9" s="34" t="s">
        <v>61</v>
      </c>
      <c r="B9" s="35">
        <v>0</v>
      </c>
      <c r="C9" s="35">
        <v>2</v>
      </c>
      <c r="D9" s="30">
        <f t="shared" si="0"/>
        <v>2</v>
      </c>
      <c r="E9" s="31">
        <f t="shared" si="1"/>
        <v>0.3</v>
      </c>
      <c r="F9" s="36"/>
      <c r="G9" s="32"/>
      <c r="H9" s="33"/>
      <c r="I9" s="33"/>
      <c r="J9" s="26"/>
      <c r="K9" s="27"/>
      <c r="Z9" s="28"/>
      <c r="AA9" s="28"/>
      <c r="AB9" s="28"/>
      <c r="AC9" s="28"/>
      <c r="AD9" s="28"/>
      <c r="AE9" s="28"/>
      <c r="AF9" s="28"/>
      <c r="AG9" s="15"/>
    </row>
    <row r="10" spans="1:33" ht="20.100000000000001" customHeight="1" x14ac:dyDescent="0.15">
      <c r="A10" s="34" t="s">
        <v>11</v>
      </c>
      <c r="B10" s="35">
        <v>10</v>
      </c>
      <c r="C10" s="35">
        <v>55</v>
      </c>
      <c r="D10" s="30">
        <f t="shared" si="0"/>
        <v>65</v>
      </c>
      <c r="E10" s="31">
        <f t="shared" si="1"/>
        <v>10.5</v>
      </c>
      <c r="F10" s="36"/>
      <c r="G10" s="32"/>
      <c r="H10" s="33"/>
      <c r="I10" s="33"/>
      <c r="J10" s="26"/>
      <c r="K10" s="27"/>
    </row>
    <row r="11" spans="1:33" ht="20.100000000000001" customHeight="1" x14ac:dyDescent="0.15">
      <c r="A11" s="34" t="s">
        <v>23</v>
      </c>
      <c r="B11" s="35">
        <v>11</v>
      </c>
      <c r="C11" s="35">
        <v>5</v>
      </c>
      <c r="D11" s="30">
        <f t="shared" si="0"/>
        <v>16</v>
      </c>
      <c r="E11" s="31">
        <f t="shared" si="1"/>
        <v>2.6</v>
      </c>
      <c r="F11" s="36"/>
      <c r="G11" s="32"/>
      <c r="H11" s="33"/>
      <c r="I11" s="33"/>
      <c r="J11" s="26"/>
      <c r="K11" s="27"/>
      <c r="L11" s="37"/>
      <c r="M11" s="37"/>
      <c r="N11" s="37"/>
      <c r="O11" s="37"/>
      <c r="P11" s="37"/>
      <c r="Q11" s="37"/>
      <c r="R11" s="37"/>
    </row>
    <row r="12" spans="1:33" ht="20.100000000000001" customHeight="1" x14ac:dyDescent="0.15">
      <c r="A12" s="34" t="s">
        <v>18</v>
      </c>
      <c r="B12" s="35">
        <v>3</v>
      </c>
      <c r="C12" s="35">
        <v>1</v>
      </c>
      <c r="D12" s="30">
        <f t="shared" si="0"/>
        <v>4</v>
      </c>
      <c r="E12" s="31">
        <f t="shared" si="1"/>
        <v>0.6</v>
      </c>
      <c r="F12" s="36"/>
      <c r="G12" s="32"/>
      <c r="H12" s="33"/>
      <c r="I12" s="33"/>
      <c r="J12" s="26"/>
      <c r="K12" s="27"/>
      <c r="L12" s="37"/>
      <c r="M12" s="37"/>
      <c r="N12" s="37"/>
      <c r="O12" s="37"/>
      <c r="P12" s="37"/>
      <c r="Q12" s="37"/>
      <c r="R12" s="37"/>
    </row>
    <row r="13" spans="1:33" ht="20.100000000000001" customHeight="1" x14ac:dyDescent="0.15">
      <c r="A13" s="34" t="s">
        <v>17</v>
      </c>
      <c r="B13" s="35">
        <v>3</v>
      </c>
      <c r="C13" s="35">
        <v>1</v>
      </c>
      <c r="D13" s="30">
        <f t="shared" si="0"/>
        <v>4</v>
      </c>
      <c r="E13" s="31">
        <f t="shared" si="1"/>
        <v>0.6</v>
      </c>
      <c r="F13" s="36"/>
      <c r="G13" s="32"/>
      <c r="H13" s="33"/>
      <c r="I13" s="33"/>
      <c r="J13" s="26"/>
      <c r="K13" s="27"/>
    </row>
    <row r="14" spans="1:33" ht="20.100000000000001" customHeight="1" x14ac:dyDescent="0.15">
      <c r="A14" s="34" t="s">
        <v>13</v>
      </c>
      <c r="B14" s="35">
        <v>57</v>
      </c>
      <c r="C14" s="35">
        <v>1</v>
      </c>
      <c r="D14" s="30">
        <f t="shared" si="0"/>
        <v>58</v>
      </c>
      <c r="E14" s="31">
        <f t="shared" si="1"/>
        <v>9.3000000000000007</v>
      </c>
      <c r="F14" s="36"/>
      <c r="G14" s="38"/>
      <c r="H14" s="33"/>
      <c r="I14" s="33"/>
      <c r="J14" s="33"/>
      <c r="K14" s="39"/>
    </row>
    <row r="15" spans="1:33" ht="20.100000000000001" customHeight="1" x14ac:dyDescent="0.15">
      <c r="A15" s="34" t="s">
        <v>55</v>
      </c>
      <c r="B15" s="35">
        <v>12</v>
      </c>
      <c r="C15" s="35">
        <v>14</v>
      </c>
      <c r="D15" s="30">
        <f t="shared" si="0"/>
        <v>26</v>
      </c>
      <c r="E15" s="31">
        <f t="shared" si="1"/>
        <v>4.2</v>
      </c>
      <c r="F15" s="36"/>
      <c r="G15" s="38"/>
      <c r="H15" s="33"/>
      <c r="I15" s="33"/>
      <c r="J15" s="33"/>
      <c r="K15" s="39"/>
      <c r="L15" s="21"/>
    </row>
    <row r="16" spans="1:33" ht="20.100000000000001" customHeight="1" thickBot="1" x14ac:dyDescent="0.2">
      <c r="A16" s="34" t="s">
        <v>20</v>
      </c>
      <c r="B16" s="35">
        <v>2</v>
      </c>
      <c r="C16" s="35">
        <v>0</v>
      </c>
      <c r="D16" s="30">
        <f t="shared" si="0"/>
        <v>2</v>
      </c>
      <c r="E16" s="31">
        <f t="shared" si="1"/>
        <v>0.3</v>
      </c>
      <c r="F16" s="36"/>
      <c r="G16" s="42" t="s">
        <v>4</v>
      </c>
      <c r="H16" s="43" t="s">
        <v>5</v>
      </c>
      <c r="I16" s="43" t="s">
        <v>6</v>
      </c>
      <c r="J16" s="42" t="s">
        <v>7</v>
      </c>
      <c r="K16" s="44" t="s">
        <v>8</v>
      </c>
      <c r="L16" s="28"/>
      <c r="M16" s="40"/>
      <c r="N16" s="40"/>
      <c r="O16" s="41"/>
      <c r="P16" s="41"/>
    </row>
    <row r="17" spans="1:27" ht="20.100000000000001" customHeight="1" thickTop="1" x14ac:dyDescent="0.15">
      <c r="A17" s="34" t="s">
        <v>27</v>
      </c>
      <c r="B17" s="35">
        <v>0</v>
      </c>
      <c r="C17" s="35">
        <v>1</v>
      </c>
      <c r="D17" s="30">
        <f t="shared" si="0"/>
        <v>1</v>
      </c>
      <c r="E17" s="31">
        <f t="shared" si="1"/>
        <v>0.2</v>
      </c>
      <c r="F17" s="36"/>
      <c r="G17" s="45" t="s">
        <v>51</v>
      </c>
      <c r="H17" s="46">
        <v>101</v>
      </c>
      <c r="I17" s="46">
        <v>115</v>
      </c>
      <c r="J17" s="46">
        <f>H17+I17</f>
        <v>216</v>
      </c>
      <c r="K17" s="47">
        <f t="shared" ref="K17:K25" si="2">ROUND(J17/$D$27,3)*100</f>
        <v>34.699999999999996</v>
      </c>
      <c r="L17" s="28"/>
    </row>
    <row r="18" spans="1:27" ht="20.100000000000001" customHeight="1" x14ac:dyDescent="0.15">
      <c r="A18" s="34" t="s">
        <v>15</v>
      </c>
      <c r="B18" s="35">
        <v>6</v>
      </c>
      <c r="C18" s="35">
        <v>0</v>
      </c>
      <c r="D18" s="30">
        <f t="shared" si="0"/>
        <v>6</v>
      </c>
      <c r="E18" s="31">
        <f t="shared" si="1"/>
        <v>1</v>
      </c>
      <c r="F18" s="36"/>
      <c r="G18" s="48" t="s">
        <v>52</v>
      </c>
      <c r="H18" s="49">
        <v>43</v>
      </c>
      <c r="I18" s="49">
        <v>120</v>
      </c>
      <c r="J18" s="46">
        <f t="shared" ref="J18:J25" si="3">H18+I18</f>
        <v>163</v>
      </c>
      <c r="K18" s="50">
        <f t="shared" si="2"/>
        <v>26.200000000000003</v>
      </c>
      <c r="L18" s="28"/>
    </row>
    <row r="19" spans="1:27" ht="20.100000000000001" customHeight="1" x14ac:dyDescent="0.15">
      <c r="A19" s="34" t="s">
        <v>16</v>
      </c>
      <c r="B19" s="35">
        <v>4</v>
      </c>
      <c r="C19" s="35">
        <v>2</v>
      </c>
      <c r="D19" s="30">
        <f t="shared" si="0"/>
        <v>6</v>
      </c>
      <c r="E19" s="31">
        <f t="shared" si="1"/>
        <v>1</v>
      </c>
      <c r="F19" s="36"/>
      <c r="G19" s="48" t="s">
        <v>11</v>
      </c>
      <c r="H19" s="49">
        <v>10</v>
      </c>
      <c r="I19" s="49">
        <v>55</v>
      </c>
      <c r="J19" s="46">
        <f t="shared" si="3"/>
        <v>65</v>
      </c>
      <c r="K19" s="50">
        <f t="shared" si="2"/>
        <v>10.5</v>
      </c>
      <c r="L19" s="28"/>
    </row>
    <row r="20" spans="1:27" ht="20.100000000000001" customHeight="1" x14ac:dyDescent="0.15">
      <c r="A20" s="34" t="s">
        <v>24</v>
      </c>
      <c r="B20" s="35">
        <v>2</v>
      </c>
      <c r="C20" s="35">
        <v>1</v>
      </c>
      <c r="D20" s="30">
        <f t="shared" si="0"/>
        <v>3</v>
      </c>
      <c r="E20" s="31">
        <f t="shared" si="1"/>
        <v>0.5</v>
      </c>
      <c r="F20" s="36"/>
      <c r="G20" s="48" t="s">
        <v>13</v>
      </c>
      <c r="H20" s="49">
        <v>57</v>
      </c>
      <c r="I20" s="49">
        <v>1</v>
      </c>
      <c r="J20" s="46">
        <f t="shared" si="3"/>
        <v>58</v>
      </c>
      <c r="K20" s="50">
        <f t="shared" si="2"/>
        <v>9.3000000000000007</v>
      </c>
      <c r="L20" s="28"/>
    </row>
    <row r="21" spans="1:27" ht="20.100000000000001" customHeight="1" x14ac:dyDescent="0.15">
      <c r="A21" s="34" t="s">
        <v>19</v>
      </c>
      <c r="B21" s="35">
        <v>2</v>
      </c>
      <c r="C21" s="35">
        <v>0</v>
      </c>
      <c r="D21" s="30">
        <f t="shared" si="0"/>
        <v>2</v>
      </c>
      <c r="E21" s="31">
        <f t="shared" si="1"/>
        <v>0.3</v>
      </c>
      <c r="F21" s="36"/>
      <c r="G21" s="48" t="s">
        <v>55</v>
      </c>
      <c r="H21" s="49">
        <v>12</v>
      </c>
      <c r="I21" s="49">
        <v>14</v>
      </c>
      <c r="J21" s="46">
        <f>H21+I21</f>
        <v>26</v>
      </c>
      <c r="K21" s="50">
        <f t="shared" si="2"/>
        <v>4.2</v>
      </c>
    </row>
    <row r="22" spans="1:27" ht="20.100000000000001" customHeight="1" x14ac:dyDescent="0.15">
      <c r="A22" s="34" t="s">
        <v>56</v>
      </c>
      <c r="B22" s="35">
        <v>0</v>
      </c>
      <c r="C22" s="35">
        <v>1</v>
      </c>
      <c r="D22" s="30">
        <f t="shared" si="0"/>
        <v>1</v>
      </c>
      <c r="E22" s="31">
        <f t="shared" si="1"/>
        <v>0.2</v>
      </c>
      <c r="F22" s="36"/>
      <c r="G22" s="71" t="s">
        <v>57</v>
      </c>
      <c r="H22" s="72">
        <v>14</v>
      </c>
      <c r="I22" s="73">
        <v>11</v>
      </c>
      <c r="J22" s="74">
        <f t="shared" si="3"/>
        <v>25</v>
      </c>
      <c r="K22" s="50">
        <f t="shared" si="2"/>
        <v>4</v>
      </c>
    </row>
    <row r="23" spans="1:27" ht="20.100000000000001" customHeight="1" x14ac:dyDescent="0.15">
      <c r="A23" s="34" t="s">
        <v>57</v>
      </c>
      <c r="B23" s="35">
        <v>14</v>
      </c>
      <c r="C23" s="35">
        <v>11</v>
      </c>
      <c r="D23" s="30">
        <f t="shared" si="0"/>
        <v>25</v>
      </c>
      <c r="E23" s="31">
        <f t="shared" si="1"/>
        <v>4</v>
      </c>
      <c r="F23" s="36"/>
      <c r="G23" s="48" t="s">
        <v>60</v>
      </c>
      <c r="H23" s="49">
        <v>11</v>
      </c>
      <c r="I23" s="49">
        <v>7</v>
      </c>
      <c r="J23" s="46">
        <f t="shared" si="3"/>
        <v>18</v>
      </c>
      <c r="K23" s="50">
        <f t="shared" si="2"/>
        <v>2.9000000000000004</v>
      </c>
    </row>
    <row r="24" spans="1:27" ht="20.100000000000001" customHeight="1" x14ac:dyDescent="0.15">
      <c r="A24" s="34" t="s">
        <v>26</v>
      </c>
      <c r="B24" s="35">
        <v>0</v>
      </c>
      <c r="C24" s="35">
        <v>2</v>
      </c>
      <c r="D24" s="30">
        <f t="shared" si="0"/>
        <v>2</v>
      </c>
      <c r="E24" s="31">
        <f t="shared" si="1"/>
        <v>0.3</v>
      </c>
      <c r="F24" s="36"/>
      <c r="G24" s="48" t="s">
        <v>23</v>
      </c>
      <c r="H24" s="49">
        <v>11</v>
      </c>
      <c r="I24" s="49">
        <v>5</v>
      </c>
      <c r="J24" s="46">
        <f t="shared" si="3"/>
        <v>16</v>
      </c>
      <c r="K24" s="50">
        <f t="shared" si="2"/>
        <v>2.6</v>
      </c>
    </row>
    <row r="25" spans="1:27" ht="20.100000000000001" customHeight="1" x14ac:dyDescent="0.15">
      <c r="A25" s="34" t="s">
        <v>22</v>
      </c>
      <c r="B25" s="35">
        <v>2</v>
      </c>
      <c r="C25" s="35">
        <v>0</v>
      </c>
      <c r="D25" s="30">
        <f t="shared" si="0"/>
        <v>2</v>
      </c>
      <c r="E25" s="31">
        <f t="shared" si="1"/>
        <v>0.3</v>
      </c>
      <c r="F25" s="36"/>
      <c r="G25" s="53" t="s">
        <v>33</v>
      </c>
      <c r="H25" s="54">
        <f>H26-(H17+H18+H19+H20+H21+H22+H23+H24)</f>
        <v>24</v>
      </c>
      <c r="I25" s="54">
        <f>I26-(I17+I18+I19+I20+I21+I22+I23+I24)</f>
        <v>11</v>
      </c>
      <c r="J25" s="55">
        <f t="shared" si="3"/>
        <v>35</v>
      </c>
      <c r="K25" s="56">
        <f t="shared" si="2"/>
        <v>5.6000000000000005</v>
      </c>
    </row>
    <row r="26" spans="1:27" ht="20.100000000000001" customHeight="1" x14ac:dyDescent="0.15">
      <c r="A26" s="51" t="s">
        <v>58</v>
      </c>
      <c r="B26" s="52">
        <v>1</v>
      </c>
      <c r="C26" s="52">
        <v>0</v>
      </c>
      <c r="D26" s="52">
        <f t="shared" si="0"/>
        <v>1</v>
      </c>
      <c r="E26" s="52">
        <f t="shared" si="1"/>
        <v>0.2</v>
      </c>
      <c r="F26" s="36"/>
      <c r="H26" s="57">
        <f>B27</f>
        <v>283</v>
      </c>
      <c r="I26" s="57">
        <f>C27</f>
        <v>339</v>
      </c>
      <c r="J26" s="57">
        <f>D27</f>
        <v>622</v>
      </c>
      <c r="K26" s="58">
        <f>SUM(K17:K25)</f>
        <v>100</v>
      </c>
    </row>
    <row r="27" spans="1:27" ht="18" customHeight="1" x14ac:dyDescent="0.15">
      <c r="A27" s="59" t="s">
        <v>35</v>
      </c>
      <c r="B27" s="35">
        <f>SUM(B6:B26)</f>
        <v>283</v>
      </c>
      <c r="C27" s="35">
        <f>SUM(C6:C26)</f>
        <v>339</v>
      </c>
      <c r="D27" s="35">
        <f>SUM(D6:D26)</f>
        <v>622</v>
      </c>
      <c r="E27" s="60">
        <v>100</v>
      </c>
      <c r="F27" s="36"/>
      <c r="G27" s="37" t="s">
        <v>36</v>
      </c>
      <c r="H27" s="40"/>
      <c r="I27" s="40"/>
      <c r="J27" s="40"/>
      <c r="K27" s="40"/>
    </row>
    <row r="28" spans="1:27" ht="18" customHeight="1" x14ac:dyDescent="0.15">
      <c r="A28" s="32"/>
      <c r="B28" s="61"/>
      <c r="C28" s="61"/>
      <c r="D28" s="26"/>
      <c r="E28" s="62"/>
      <c r="F28" s="36"/>
      <c r="G28" s="63" t="s">
        <v>37</v>
      </c>
      <c r="H28" s="40"/>
      <c r="I28" s="40"/>
      <c r="J28" s="40"/>
      <c r="K28" s="40"/>
    </row>
    <row r="29" spans="1:27" ht="18" customHeight="1" x14ac:dyDescent="0.15">
      <c r="A29" s="32"/>
      <c r="B29" s="61"/>
      <c r="C29" s="61"/>
      <c r="D29" s="26"/>
      <c r="E29" s="62"/>
      <c r="F29" s="36"/>
      <c r="G29" s="63" t="s">
        <v>38</v>
      </c>
      <c r="T29" s="64"/>
      <c r="U29" s="64"/>
      <c r="V29" s="64"/>
      <c r="W29" s="64"/>
      <c r="X29" s="64"/>
      <c r="Y29" s="64"/>
      <c r="Z29" s="64"/>
      <c r="AA29" s="64"/>
    </row>
    <row r="30" spans="1:27" ht="18" customHeight="1" x14ac:dyDescent="0.15">
      <c r="A30" s="32"/>
      <c r="B30" s="61"/>
      <c r="C30" s="61"/>
      <c r="D30" s="26"/>
      <c r="E30" s="62"/>
      <c r="F30" s="36"/>
      <c r="O30" s="64"/>
      <c r="P30" s="64"/>
      <c r="Q30" s="64"/>
      <c r="R30" s="64"/>
      <c r="S30" s="64"/>
    </row>
    <row r="31" spans="1:27" ht="18" customHeight="1" x14ac:dyDescent="0.15">
      <c r="A31" s="65"/>
      <c r="B31" s="61"/>
      <c r="C31" s="61"/>
      <c r="D31" s="26"/>
      <c r="E31" s="62"/>
      <c r="F31" s="36"/>
    </row>
    <row r="32" spans="1:27" ht="18" customHeight="1" x14ac:dyDescent="0.15">
      <c r="A32" s="65"/>
      <c r="B32" s="61"/>
      <c r="C32" s="61"/>
      <c r="D32" s="61"/>
      <c r="E32" s="66"/>
      <c r="F32" s="36"/>
    </row>
    <row r="33" spans="2:15" ht="18" customHeight="1" x14ac:dyDescent="0.15">
      <c r="B33" s="67"/>
      <c r="C33" s="67"/>
      <c r="D33" s="67"/>
      <c r="E33" s="67"/>
      <c r="F33" s="68"/>
    </row>
    <row r="34" spans="2:15" ht="11.25" customHeight="1" x14ac:dyDescent="0.15">
      <c r="F34" s="67"/>
      <c r="L34" s="67"/>
      <c r="M34" s="67"/>
      <c r="N34" s="67"/>
      <c r="O34" s="67"/>
    </row>
    <row r="36" spans="2:15" x14ac:dyDescent="0.15">
      <c r="G36" s="67"/>
      <c r="H36" s="67"/>
      <c r="I36" s="67"/>
      <c r="J36" s="67"/>
      <c r="K36" s="67"/>
    </row>
    <row r="40" spans="2:15" x14ac:dyDescent="0.15">
      <c r="D40" s="69"/>
    </row>
    <row r="44" spans="2:15" x14ac:dyDescent="0.15">
      <c r="I44" s="70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2018-09-08T07:02:53Z</dcterms:created>
  <dcterms:modified xsi:type="dcterms:W3CDTF">2018-09-08T07:06:42Z</dcterms:modified>
</cp:coreProperties>
</file>